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asti\OneDrive\Desktop\Agar Docs\"/>
    </mc:Choice>
  </mc:AlternateContent>
  <xr:revisionPtr revIDLastSave="0" documentId="13_ncr:1_{EC8E100C-B280-4F83-9A4E-866218CD7DD0}" xr6:coauthVersionLast="47" xr6:coauthVersionMax="47" xr10:uidLastSave="{00000000-0000-0000-0000-000000000000}"/>
  <bookViews>
    <workbookView xWindow="-110" yWindow="-110" windowWidth="19420" windowHeight="10300" xr2:uid="{544BFFC2-F35E-4231-928B-CC8C76D3D6F5}"/>
  </bookViews>
  <sheets>
    <sheet name="Sheet1" sheetId="1" r:id="rId1"/>
    <sheet name="BG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9" i="1" l="1"/>
  <c r="F61" i="1"/>
  <c r="Q62" i="1"/>
  <c r="Q63" i="1"/>
  <c r="O97" i="1"/>
  <c r="AO97" i="1" s="1"/>
  <c r="AP97" i="1" s="1"/>
  <c r="Y96" i="1"/>
  <c r="AO96" i="1" s="1"/>
  <c r="AP96" i="1" s="1"/>
  <c r="N95" i="1"/>
  <c r="AO95" i="1"/>
  <c r="AP95" i="1" s="1"/>
  <c r="R94" i="1"/>
  <c r="AO94" i="1" s="1"/>
  <c r="AP94" i="1" s="1"/>
  <c r="AI93" i="1"/>
  <c r="AO93" i="1" s="1"/>
  <c r="AP93" i="1" s="1"/>
  <c r="V92" i="1"/>
  <c r="V98" i="1"/>
  <c r="AA91" i="1"/>
  <c r="AO91" i="1" s="1"/>
  <c r="AP91" i="1" s="1"/>
  <c r="AB90" i="1"/>
  <c r="AB89" i="1"/>
  <c r="AO89" i="1" s="1"/>
  <c r="AP89" i="1" s="1"/>
  <c r="AB88" i="1"/>
  <c r="AO90" i="1"/>
  <c r="AP90" i="1" s="1"/>
  <c r="AO88" i="1"/>
  <c r="AP88" i="1" s="1"/>
  <c r="X87" i="1"/>
  <c r="AO87" i="1"/>
  <c r="AP87" i="1" s="1"/>
  <c r="V86" i="1"/>
  <c r="O85" i="1"/>
  <c r="AO85" i="1" s="1"/>
  <c r="AP85" i="1" s="1"/>
  <c r="AI84" i="1"/>
  <c r="AO84" i="1" s="1"/>
  <c r="AP84" i="1" s="1"/>
  <c r="N83" i="1"/>
  <c r="AO83" i="1" s="1"/>
  <c r="AP83" i="1" s="1"/>
  <c r="R82" i="1"/>
  <c r="AO82" i="1" s="1"/>
  <c r="AP82" i="1" s="1"/>
  <c r="O81" i="1"/>
  <c r="AI80" i="1"/>
  <c r="N79" i="1"/>
  <c r="AO79" i="1" s="1"/>
  <c r="AP79" i="1" s="1"/>
  <c r="N78" i="1"/>
  <c r="AO78" i="1"/>
  <c r="AP78" i="1" s="1"/>
  <c r="R77" i="1"/>
  <c r="AO77" i="1" s="1"/>
  <c r="AP77" i="1" s="1"/>
  <c r="AB76" i="1"/>
  <c r="AO76" i="1"/>
  <c r="AP76" i="1" s="1"/>
  <c r="AB75" i="1"/>
  <c r="AO75" i="1" s="1"/>
  <c r="AP75" i="1" s="1"/>
  <c r="AB74" i="1"/>
  <c r="AO74" i="1" s="1"/>
  <c r="AP74" i="1" s="1"/>
  <c r="N73" i="1"/>
  <c r="AO73" i="1"/>
  <c r="AP73" i="1" s="1"/>
  <c r="N72" i="1"/>
  <c r="AO72" i="1"/>
  <c r="AP72" i="1" s="1"/>
  <c r="AA71" i="1"/>
  <c r="AO71" i="1" s="1"/>
  <c r="AP71" i="1" s="1"/>
  <c r="AA70" i="1"/>
  <c r="AA69" i="1"/>
  <c r="AO69" i="1"/>
  <c r="AP69" i="1" s="1"/>
  <c r="N68" i="1"/>
  <c r="AO68" i="1" s="1"/>
  <c r="AP68" i="1" s="1"/>
  <c r="Q67" i="1"/>
  <c r="N66" i="1"/>
  <c r="AO66" i="1" s="1"/>
  <c r="AP66" i="1" s="1"/>
  <c r="N65" i="1"/>
  <c r="Q64" i="1"/>
  <c r="AO64" i="1" s="1"/>
  <c r="AP64" i="1" s="1"/>
  <c r="O61" i="1"/>
  <c r="AO61" i="1" s="1"/>
  <c r="AP61" i="1" s="1"/>
  <c r="AB11" i="1"/>
  <c r="AI12" i="1"/>
  <c r="L98" i="1"/>
  <c r="J98" i="1"/>
  <c r="K98" i="1"/>
  <c r="AO81" i="1"/>
  <c r="AP81" i="1" s="1"/>
  <c r="AO80" i="1"/>
  <c r="AP80" i="1" s="1"/>
  <c r="AO70" i="1"/>
  <c r="AP70" i="1" s="1"/>
  <c r="AI60" i="1"/>
  <c r="AO60" i="1" s="1"/>
  <c r="AP60" i="1" s="1"/>
  <c r="AI58" i="1"/>
  <c r="O59" i="1"/>
  <c r="AO59" i="1" s="1"/>
  <c r="AP59" i="1" s="1"/>
  <c r="AO58" i="1"/>
  <c r="AP58" i="1" s="1"/>
  <c r="R57" i="1"/>
  <c r="AO57" i="1"/>
  <c r="AP57" i="1" s="1"/>
  <c r="R55" i="1"/>
  <c r="O56" i="1"/>
  <c r="O54" i="1"/>
  <c r="AO54" i="1" s="1"/>
  <c r="AP54" i="1" s="1"/>
  <c r="AI53" i="1"/>
  <c r="AO53" i="1"/>
  <c r="AP53" i="1" s="1"/>
  <c r="O52" i="1"/>
  <c r="AI51" i="1"/>
  <c r="AB50" i="1"/>
  <c r="AO50" i="1"/>
  <c r="AP50" i="1" s="1"/>
  <c r="Q49" i="1"/>
  <c r="Q48" i="1"/>
  <c r="AB47" i="1"/>
  <c r="AB36" i="1"/>
  <c r="AO36" i="1"/>
  <c r="AP36" i="1" s="1"/>
  <c r="N46" i="1"/>
  <c r="AF45" i="1"/>
  <c r="O44" i="1"/>
  <c r="AI26" i="1"/>
  <c r="Q43" i="1"/>
  <c r="AO43" i="1" s="1"/>
  <c r="AP43" i="1" s="1"/>
  <c r="AI41" i="1"/>
  <c r="N40" i="1"/>
  <c r="N39" i="1"/>
  <c r="AE38" i="1"/>
  <c r="AO38" i="1" s="1"/>
  <c r="AP38" i="1" s="1"/>
  <c r="Q37" i="1"/>
  <c r="AO37" i="1" s="1"/>
  <c r="AP37" i="1" s="1"/>
  <c r="Q35" i="1"/>
  <c r="Q34" i="1"/>
  <c r="AB33" i="1"/>
  <c r="Q31" i="1"/>
  <c r="AO31" i="1"/>
  <c r="AP31" i="1" s="1"/>
  <c r="Q32" i="1"/>
  <c r="AA30" i="1"/>
  <c r="AI27" i="1"/>
  <c r="AO27" i="1" s="1"/>
  <c r="AP27" i="1" s="1"/>
  <c r="O28" i="1"/>
  <c r="Q29" i="1"/>
  <c r="AO29" i="1" s="1"/>
  <c r="AP29" i="1" s="1"/>
  <c r="AI24" i="1"/>
  <c r="AO24" i="1" s="1"/>
  <c r="AP24" i="1" s="1"/>
  <c r="AO28" i="1"/>
  <c r="AP28" i="1" s="1"/>
  <c r="AO26" i="1"/>
  <c r="AP26" i="1" s="1"/>
  <c r="AO25" i="1"/>
  <c r="AP25" i="1" s="1"/>
  <c r="AO30" i="1"/>
  <c r="AP30" i="1" s="1"/>
  <c r="AO32" i="1"/>
  <c r="AP32" i="1" s="1"/>
  <c r="AO34" i="1"/>
  <c r="AP34" i="1" s="1"/>
  <c r="AO35" i="1"/>
  <c r="AP35" i="1" s="1"/>
  <c r="AO39" i="1"/>
  <c r="AP39" i="1" s="1"/>
  <c r="AO40" i="1"/>
  <c r="AP40" i="1" s="1"/>
  <c r="AO41" i="1"/>
  <c r="AP41" i="1" s="1"/>
  <c r="AO42" i="1"/>
  <c r="AP42" i="1" s="1"/>
  <c r="AO44" i="1"/>
  <c r="AP44" i="1" s="1"/>
  <c r="AO45" i="1"/>
  <c r="AP45" i="1" s="1"/>
  <c r="AO47" i="1"/>
  <c r="AP47" i="1" s="1"/>
  <c r="AO48" i="1"/>
  <c r="AP48" i="1" s="1"/>
  <c r="AO51" i="1"/>
  <c r="AP51" i="1" s="1"/>
  <c r="AO52" i="1"/>
  <c r="AP52" i="1" s="1"/>
  <c r="AO55" i="1"/>
  <c r="AP55" i="1" s="1"/>
  <c r="AO56" i="1"/>
  <c r="AP56" i="1" s="1"/>
  <c r="AO62" i="1"/>
  <c r="AP62" i="1" s="1"/>
  <c r="AO65" i="1"/>
  <c r="AP65" i="1" s="1"/>
  <c r="AO67" i="1"/>
  <c r="AP67" i="1" s="1"/>
  <c r="AP23" i="1"/>
  <c r="AO23" i="1"/>
  <c r="Q22" i="1"/>
  <c r="R21" i="1"/>
  <c r="AI19" i="1"/>
  <c r="AI3" i="1"/>
  <c r="N18" i="1"/>
  <c r="O20" i="1"/>
  <c r="N17" i="1"/>
  <c r="AL15" i="1"/>
  <c r="AL98" i="1"/>
  <c r="Q14" i="1"/>
  <c r="O13" i="1"/>
  <c r="AI10" i="1"/>
  <c r="N9" i="1"/>
  <c r="N8" i="1"/>
  <c r="S7" i="1"/>
  <c r="S98" i="1" s="1"/>
  <c r="AE6" i="1"/>
  <c r="Q5" i="1"/>
  <c r="O4" i="1"/>
  <c r="Y16" i="1"/>
  <c r="O42" i="1"/>
  <c r="O25" i="1"/>
  <c r="O23" i="1"/>
  <c r="AM98" i="1"/>
  <c r="AK98" i="1"/>
  <c r="AJ98" i="1"/>
  <c r="AH98" i="1"/>
  <c r="AG98" i="1"/>
  <c r="W98" i="1"/>
  <c r="U98" i="1"/>
  <c r="T98" i="1"/>
  <c r="L97" i="1"/>
  <c r="L96" i="1"/>
  <c r="K34" i="1"/>
  <c r="K35" i="1"/>
  <c r="K38" i="1"/>
  <c r="K39" i="1"/>
  <c r="L39" i="1" s="1"/>
  <c r="K40" i="1"/>
  <c r="L40" i="1" s="1"/>
  <c r="K46" i="1"/>
  <c r="K55" i="1"/>
  <c r="K57" i="1"/>
  <c r="L57" i="1" s="1"/>
  <c r="K62" i="1"/>
  <c r="K64" i="1"/>
  <c r="K65" i="1"/>
  <c r="K67" i="1"/>
  <c r="K72" i="1"/>
  <c r="L72" i="1" s="1"/>
  <c r="K73" i="1"/>
  <c r="K77" i="1"/>
  <c r="K82" i="1"/>
  <c r="L82" i="1" s="1"/>
  <c r="K86" i="1"/>
  <c r="K92" i="1"/>
  <c r="K93" i="1"/>
  <c r="K94" i="1"/>
  <c r="L94" i="1" s="1"/>
  <c r="AO21" i="1"/>
  <c r="AP21" i="1" s="1"/>
  <c r="L95" i="1"/>
  <c r="L45" i="1"/>
  <c r="L61" i="1"/>
  <c r="L64" i="1"/>
  <c r="L85" i="1"/>
  <c r="L55" i="1"/>
  <c r="L70" i="1"/>
  <c r="L75" i="1"/>
  <c r="L80" i="1"/>
  <c r="L43" i="1"/>
  <c r="L52" i="1"/>
  <c r="L74" i="1"/>
  <c r="L79" i="1"/>
  <c r="L35" i="1"/>
  <c r="L51" i="1"/>
  <c r="L60" i="1"/>
  <c r="L88" i="1"/>
  <c r="L89" i="1"/>
  <c r="L59" i="1"/>
  <c r="L77" i="1"/>
  <c r="L81" i="1"/>
  <c r="L58" i="1"/>
  <c r="L87" i="1"/>
  <c r="L67" i="1"/>
  <c r="L62" i="1"/>
  <c r="F16" i="1"/>
  <c r="L78" i="1"/>
  <c r="L90" i="1"/>
  <c r="L86" i="1"/>
  <c r="L68" i="1"/>
  <c r="L63" i="1"/>
  <c r="L65" i="1"/>
  <c r="L66" i="1"/>
  <c r="L69" i="1"/>
  <c r="L71" i="1"/>
  <c r="L73" i="1"/>
  <c r="L76" i="1"/>
  <c r="L83" i="1"/>
  <c r="L84" i="1"/>
  <c r="L91" i="1"/>
  <c r="L92" i="1"/>
  <c r="L93" i="1"/>
  <c r="L53" i="1"/>
  <c r="L42" i="1"/>
  <c r="L37" i="1"/>
  <c r="L34" i="1"/>
  <c r="L38" i="1"/>
  <c r="L41" i="1"/>
  <c r="L44" i="1"/>
  <c r="L46" i="1"/>
  <c r="L47" i="1"/>
  <c r="L48" i="1"/>
  <c r="AC98" i="1"/>
  <c r="L49" i="1"/>
  <c r="Z98" i="1"/>
  <c r="L50" i="1"/>
  <c r="L54" i="1"/>
  <c r="L56" i="1"/>
  <c r="L26" i="1"/>
  <c r="L25" i="1"/>
  <c r="L27" i="1"/>
  <c r="L28" i="1"/>
  <c r="L29" i="1"/>
  <c r="L30" i="1"/>
  <c r="L31" i="1"/>
  <c r="L33" i="1"/>
  <c r="L36" i="1"/>
  <c r="L22" i="1"/>
  <c r="AO22" i="1"/>
  <c r="AP22" i="1" s="1"/>
  <c r="L23" i="1"/>
  <c r="L24" i="1"/>
  <c r="L18" i="1"/>
  <c r="L19" i="1"/>
  <c r="AO19" i="1"/>
  <c r="AP19" i="1"/>
  <c r="L20" i="1"/>
  <c r="AO20" i="1"/>
  <c r="AP20" i="1" s="1"/>
  <c r="L21" i="1"/>
  <c r="F15" i="1"/>
  <c r="AO92" i="1" l="1"/>
  <c r="AP92" i="1" s="1"/>
  <c r="X98" i="1"/>
  <c r="AO86" i="1"/>
  <c r="AP86" i="1" s="1"/>
  <c r="N98" i="1"/>
  <c r="R98" i="1"/>
  <c r="AO49" i="1"/>
  <c r="AP49" i="1" s="1"/>
  <c r="AB98" i="1"/>
  <c r="AO46" i="1"/>
  <c r="AP46" i="1" s="1"/>
  <c r="AO33" i="1"/>
  <c r="AP33" i="1" s="1"/>
  <c r="AI98" i="1"/>
  <c r="AO63" i="1"/>
  <c r="AP63" i="1" s="1"/>
  <c r="AF98" i="1"/>
  <c r="L32" i="1"/>
  <c r="O98" i="1"/>
  <c r="Y98" i="1"/>
  <c r="Q98" i="1"/>
  <c r="AN98" i="1"/>
  <c r="G13" i="2" l="1"/>
  <c r="G12" i="2" l="1"/>
  <c r="F23" i="1"/>
  <c r="F60" i="1" s="1"/>
  <c r="G11" i="2" l="1"/>
  <c r="G10" i="2"/>
  <c r="G8" i="2" l="1"/>
  <c r="G9" i="2"/>
  <c r="A9" i="2"/>
  <c r="E60" i="1" l="1"/>
  <c r="G7" i="2" l="1"/>
  <c r="E20" i="2"/>
  <c r="E19" i="2"/>
  <c r="AO12" i="1" l="1"/>
  <c r="AP12" i="1" s="1"/>
  <c r="AO18" i="1" l="1"/>
  <c r="AP18" i="1" s="1"/>
  <c r="L12" i="1"/>
  <c r="H21" i="2" l="1"/>
  <c r="I21" i="2" s="1"/>
  <c r="P98" i="1"/>
  <c r="L15" i="1"/>
  <c r="AO15" i="1" s="1"/>
  <c r="AP15" i="1" s="1"/>
  <c r="L17" i="1" l="1"/>
  <c r="AE98" i="1" l="1"/>
  <c r="AO17" i="1"/>
  <c r="AP17" i="1" s="1"/>
  <c r="L16" i="1"/>
  <c r="L13" i="1"/>
  <c r="L14" i="1"/>
  <c r="AO11" i="1"/>
  <c r="AP11" i="1" s="1"/>
  <c r="L11" i="1"/>
  <c r="AO13" i="1" l="1"/>
  <c r="AP13" i="1" s="1"/>
  <c r="AO14" i="1"/>
  <c r="AP14" i="1" s="1"/>
  <c r="AD98" i="1"/>
  <c r="AO16" i="1"/>
  <c r="AP16" i="1" s="1"/>
  <c r="AA98" i="1"/>
  <c r="E22" i="2"/>
  <c r="E63" i="1"/>
  <c r="L8" i="1"/>
  <c r="L6" i="1"/>
  <c r="L3" i="1"/>
  <c r="AO9" i="1" l="1"/>
  <c r="AP9" i="1" s="1"/>
  <c r="AO10" i="1"/>
  <c r="AP10" i="1" s="1"/>
  <c r="AO6" i="1"/>
  <c r="AP6" i="1" s="1"/>
  <c r="AO8" i="1"/>
  <c r="AP8" i="1" s="1"/>
  <c r="L9" i="1"/>
  <c r="L10" i="1"/>
  <c r="I36" i="2" l="1"/>
  <c r="I35" i="2"/>
  <c r="I33" i="2" l="1"/>
  <c r="I31" i="2" l="1"/>
  <c r="I29" i="2" l="1"/>
  <c r="I28" i="2"/>
  <c r="L4" i="1"/>
  <c r="AO4" i="1" l="1"/>
  <c r="AP4" i="1" s="1"/>
  <c r="L5" i="1"/>
  <c r="L7" i="1" l="1"/>
  <c r="AO98" i="1" s="1"/>
  <c r="AP98" i="1" s="1"/>
  <c r="AO5" i="1" l="1"/>
  <c r="AP5" i="1" s="1"/>
  <c r="G6" i="2"/>
  <c r="I19" i="2" l="1"/>
  <c r="H39" i="2"/>
  <c r="G39" i="2"/>
  <c r="F39" i="2"/>
  <c r="D39" i="2"/>
  <c r="I37" i="2"/>
  <c r="I34" i="2"/>
  <c r="I32" i="2"/>
  <c r="I30" i="2"/>
  <c r="I27" i="2"/>
  <c r="I26" i="2"/>
  <c r="I25" i="2"/>
  <c r="I24" i="2"/>
  <c r="I23" i="2"/>
  <c r="F14" i="2"/>
  <c r="E14" i="2"/>
  <c r="D14" i="2"/>
  <c r="G14" i="2" l="1"/>
  <c r="D60" i="1" l="1"/>
  <c r="AO7" i="1" l="1"/>
  <c r="AP7" i="1" s="1"/>
  <c r="I22" i="2" l="1"/>
  <c r="E39" i="2" l="1"/>
  <c r="I20" i="2"/>
  <c r="I39" i="2" l="1"/>
  <c r="A41" i="2" s="1"/>
  <c r="AO3" i="1"/>
  <c r="AP3" i="1" s="1"/>
</calcChain>
</file>

<file path=xl/sharedStrings.xml><?xml version="1.0" encoding="utf-8"?>
<sst xmlns="http://schemas.openxmlformats.org/spreadsheetml/2006/main" count="426" uniqueCount="186">
  <si>
    <t>Receipts</t>
  </si>
  <si>
    <t>Payments</t>
  </si>
  <si>
    <t>Date</t>
  </si>
  <si>
    <t>Details / Payer</t>
  </si>
  <si>
    <t>Allocation</t>
  </si>
  <si>
    <t>Details / Payee</t>
  </si>
  <si>
    <t>Purpose</t>
  </si>
  <si>
    <t>Net</t>
  </si>
  <si>
    <t>Rcvrbl VAT</t>
  </si>
  <si>
    <t>Total</t>
  </si>
  <si>
    <t>Check</t>
  </si>
  <si>
    <t>Precept</t>
  </si>
  <si>
    <t>Oxford Direct Services Trading Ltd</t>
  </si>
  <si>
    <t>VoWHDC</t>
  </si>
  <si>
    <t>Burial ground business rates</t>
  </si>
  <si>
    <t>VAT Refund</t>
  </si>
  <si>
    <t>Balance</t>
  </si>
  <si>
    <t>Grants /s137</t>
  </si>
  <si>
    <t>Who</t>
  </si>
  <si>
    <t>What</t>
  </si>
  <si>
    <t>ERoBs</t>
  </si>
  <si>
    <t>Interments</t>
  </si>
  <si>
    <t>Memorials</t>
  </si>
  <si>
    <t>Totals</t>
  </si>
  <si>
    <t>Bus rates</t>
  </si>
  <si>
    <t>Bins</t>
  </si>
  <si>
    <t>Gravedigging</t>
  </si>
  <si>
    <t>Maintenance</t>
  </si>
  <si>
    <t>Design</t>
  </si>
  <si>
    <t>Burial ground waste charges - Feb</t>
  </si>
  <si>
    <t>Burial ground waste charges - Mar</t>
  </si>
  <si>
    <t>Burial ground waste charges - Apr</t>
  </si>
  <si>
    <t>Burial ground waste charges - May</t>
  </si>
  <si>
    <t>Burial ground waste charges - Aug</t>
  </si>
  <si>
    <t>Burial ground waste charges - Sep</t>
  </si>
  <si>
    <t>Burial ground waste charges - Oct</t>
  </si>
  <si>
    <t>Burial ground waste charges - Nov</t>
  </si>
  <si>
    <t>Burial ground waste charges - Dec</t>
  </si>
  <si>
    <t>Grass cutting</t>
  </si>
  <si>
    <t>Burial ground waste charges - Jan</t>
  </si>
  <si>
    <t xml:space="preserve">Clerk </t>
  </si>
  <si>
    <t>Accumulated Deficit</t>
  </si>
  <si>
    <t>Burial ground waste charges - Jun</t>
  </si>
  <si>
    <t>Burial ground waste charges - Jul</t>
  </si>
  <si>
    <t>Unity Trust Bank current a/c</t>
  </si>
  <si>
    <t>Opening Balance</t>
  </si>
  <si>
    <t>SLCC</t>
  </si>
  <si>
    <t>!</t>
  </si>
  <si>
    <t>Varney memorial</t>
  </si>
  <si>
    <t>Banbury Memorials Ltd</t>
  </si>
  <si>
    <t>2022-23</t>
  </si>
  <si>
    <t>Internal Audit</t>
  </si>
  <si>
    <t>Cemetery Development Services Ltd</t>
  </si>
  <si>
    <t>Design specification and tender pack</t>
  </si>
  <si>
    <t>Burial ground hours</t>
  </si>
  <si>
    <t>Central England Co-operative Ltd</t>
  </si>
  <si>
    <t>Wigmore interment</t>
  </si>
  <si>
    <t>Unity Trust Bank deposit a/c</t>
  </si>
  <si>
    <t>Interest</t>
  </si>
  <si>
    <t>Wigmore interment fee</t>
  </si>
  <si>
    <t>Greens Funeral Services</t>
  </si>
  <si>
    <t>Porter interment</t>
  </si>
  <si>
    <t>Transfer of ERoB</t>
  </si>
  <si>
    <t>Ms M Bourton</t>
  </si>
  <si>
    <t>D Gustafson</t>
  </si>
  <si>
    <t>Mr P J Saugman</t>
  </si>
  <si>
    <t>Saugman interment of ashes</t>
  </si>
  <si>
    <t>Edward Carter</t>
  </si>
  <si>
    <t>Burial Ground Accounts 2022-23</t>
  </si>
  <si>
    <t>Allsworth E interment</t>
  </si>
  <si>
    <t>Allsworth A interment</t>
  </si>
  <si>
    <t>Surplus of Receipts over Payments</t>
  </si>
  <si>
    <t>Water 4103</t>
  </si>
  <si>
    <t>foot paths &amp; ponds 4105</t>
  </si>
  <si>
    <t>Flood Defence 4106</t>
  </si>
  <si>
    <t>Common Land 4110</t>
  </si>
  <si>
    <t>Bank Charges 4070</t>
  </si>
  <si>
    <t>Main-tenance 4100 Litter 4115</t>
  </si>
  <si>
    <t>Allot ments 4120</t>
  </si>
  <si>
    <t>Play ground 4125</t>
  </si>
  <si>
    <t>Courtesy lights 4200</t>
  </si>
  <si>
    <t>Parish Magazine 4205</t>
  </si>
  <si>
    <t>Home Work ing 4005 4060</t>
  </si>
  <si>
    <t>Audits 4065</t>
  </si>
  <si>
    <t>web site IT 4064</t>
  </si>
  <si>
    <t>emer resp team 4107</t>
  </si>
  <si>
    <t>War Mem 4325</t>
  </si>
  <si>
    <t>S144 S137 S145 expend 4144 4305 4310</t>
  </si>
  <si>
    <t>Chair's Allow ance 4300</t>
  </si>
  <si>
    <t>Misc expend 4315</t>
  </si>
  <si>
    <t>grants award 4320</t>
  </si>
  <si>
    <t>pension Staff 4000 4050</t>
  </si>
  <si>
    <t>Insur ance 4230</t>
  </si>
  <si>
    <t>Elect ions 4235</t>
  </si>
  <si>
    <t>Defib 4236</t>
  </si>
  <si>
    <t>Commun ity Orchard 4122</t>
  </si>
  <si>
    <t>Subs &amp; Training 4220 4055</t>
  </si>
  <si>
    <t>Hall hire 4225</t>
  </si>
  <si>
    <t>Allotments</t>
  </si>
  <si>
    <t>Charlotte Knowles</t>
  </si>
  <si>
    <t>Allotment</t>
  </si>
  <si>
    <t>Faye Keats</t>
  </si>
  <si>
    <t>A Savage</t>
  </si>
  <si>
    <t>Tim Edward Bentley</t>
  </si>
  <si>
    <t>Mr Gunningham</t>
  </si>
  <si>
    <t>Bell PPDC</t>
  </si>
  <si>
    <t>Gardener Leader LLP</t>
  </si>
  <si>
    <t xml:space="preserve">Smith &amp; Harris </t>
  </si>
  <si>
    <t xml:space="preserve">HMRC - VAT refund </t>
  </si>
  <si>
    <t>Lloyds Bank</t>
  </si>
  <si>
    <t>Card</t>
  </si>
  <si>
    <t>Heelis &amp; Lodge</t>
  </si>
  <si>
    <t>Mr P Goddard</t>
  </si>
  <si>
    <t>FE Woods</t>
  </si>
  <si>
    <t>Salary</t>
  </si>
  <si>
    <t>Berkshire Pension</t>
  </si>
  <si>
    <t>Pension</t>
  </si>
  <si>
    <t>West Berkshire Council</t>
  </si>
  <si>
    <t>TEEC Ltd</t>
  </si>
  <si>
    <t>Rialtas Bus Sol</t>
  </si>
  <si>
    <t>Accounts Package</t>
  </si>
  <si>
    <t>Meadows S &amp; D</t>
  </si>
  <si>
    <t>Cheque</t>
  </si>
  <si>
    <t>Local History Society Grant</t>
  </si>
  <si>
    <t>Grant Payment</t>
  </si>
  <si>
    <t>HALC</t>
  </si>
  <si>
    <t>Subscription</t>
  </si>
  <si>
    <t xml:space="preserve">Google </t>
  </si>
  <si>
    <t>Google</t>
  </si>
  <si>
    <t>Work Space</t>
  </si>
  <si>
    <t xml:space="preserve">Work Space </t>
  </si>
  <si>
    <t>MultiPay Card</t>
  </si>
  <si>
    <t>Castle Water</t>
  </si>
  <si>
    <t>Water</t>
  </si>
  <si>
    <t>Unity Trust</t>
  </si>
  <si>
    <t>Bank Service Charge</t>
  </si>
  <si>
    <t>East Ilsley PS</t>
  </si>
  <si>
    <t>Venue Hire</t>
  </si>
  <si>
    <t>AD Clark</t>
  </si>
  <si>
    <t>Grass Cutting May</t>
  </si>
  <si>
    <t>Grass Cutting June</t>
  </si>
  <si>
    <t>Rialtas</t>
  </si>
  <si>
    <t>Triangle Management</t>
  </si>
  <si>
    <t>LMA</t>
  </si>
  <si>
    <t>External Audit</t>
  </si>
  <si>
    <t>Grass Cutting July</t>
  </si>
  <si>
    <t>Locum Clerk Fees</t>
  </si>
  <si>
    <t>Clear Council</t>
  </si>
  <si>
    <t>Insurance</t>
  </si>
  <si>
    <t>Web Site Hosting</t>
  </si>
  <si>
    <t>School Hall Hire July</t>
  </si>
  <si>
    <t>School Hall Hire Nov</t>
  </si>
  <si>
    <t>School Hall Hire Dec</t>
  </si>
  <si>
    <t>Triangle</t>
  </si>
  <si>
    <t>Fen Woods</t>
  </si>
  <si>
    <t>Back Pay</t>
  </si>
  <si>
    <t>Work Space March</t>
  </si>
  <si>
    <t>Allotments Feb</t>
  </si>
  <si>
    <t>HMRC</t>
  </si>
  <si>
    <t>CJM Services</t>
  </si>
  <si>
    <t>Zip Wire Repair</t>
  </si>
  <si>
    <t>Compilations</t>
  </si>
  <si>
    <t>The Play Inspection Co</t>
  </si>
  <si>
    <t>Outdoor Annual Inspection</t>
  </si>
  <si>
    <t>PKF littlejohn</t>
  </si>
  <si>
    <t xml:space="preserve">MultiPay Card </t>
  </si>
  <si>
    <t>GBS RE RPA NO2 ACC</t>
  </si>
  <si>
    <t>PAYMENT</t>
  </si>
  <si>
    <t xml:space="preserve">Grass Cutting </t>
  </si>
  <si>
    <t xml:space="preserve">Bins </t>
  </si>
  <si>
    <t xml:space="preserve">Re-imburse Council SIM Card </t>
  </si>
  <si>
    <t>SDDS</t>
  </si>
  <si>
    <t xml:space="preserve">Allotments </t>
  </si>
  <si>
    <t>Re-imburse SIM Card</t>
  </si>
  <si>
    <t>Litter and dog bins</t>
  </si>
  <si>
    <t>ICO</t>
  </si>
  <si>
    <t>Compton PC</t>
  </si>
  <si>
    <t>Fencing Repairs</t>
  </si>
  <si>
    <t>repayment</t>
  </si>
  <si>
    <t xml:space="preserve">Salary </t>
  </si>
  <si>
    <t>paid with card</t>
  </si>
  <si>
    <t>Paid with Card</t>
  </si>
  <si>
    <t>Card Payment</t>
  </si>
  <si>
    <t>Renewal Fee</t>
  </si>
  <si>
    <t>Paid with card Microsoft</t>
  </si>
  <si>
    <t>Re-imburse SIM Card purchase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</si>
</sst>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£&quot;#,##0.00;\-&quot;£&quot;#,##0.00"/>
    <numFmt numFmtId="8" formatCode="&quot;£&quot;#,##0.00;[Red]\-&quot;£&quot;#,##0.00"/>
    <numFmt numFmtId="164" formatCode="_-* #,##0.00_-;\-* #,##0.00_-;_-* \-??_-;_-@_-"/>
    <numFmt numFmtId="165" formatCode="&quot;£&quot;#,##0"/>
    <numFmt numFmtId="166" formatCode="&quot;£&quot;#,##0.00"/>
  </numFmts>
  <fonts count="17" x14ac:knownFonts="1">
    <font>
      <sz val="11"/>
      <color theme="1"/>
      <name val="Calibri"/>
      <family val="2"/>
      <scheme val="minor"/>
    </font>
    <font>
      <b/>
      <sz val="16"/>
      <name val="Arial Narrow"/>
      <family val="2"/>
    </font>
    <font>
      <b/>
      <sz val="12"/>
      <name val="Arial"/>
      <family val="2"/>
    </font>
    <font>
      <sz val="10"/>
      <name val="Verdana"/>
      <family val="2"/>
    </font>
    <font>
      <sz val="10"/>
      <name val="Arial Narrow"/>
      <family val="2"/>
    </font>
    <font>
      <sz val="10"/>
      <name val="Times New Roman"/>
      <family val="1"/>
    </font>
    <font>
      <b/>
      <sz val="10"/>
      <name val="Arial Narrow"/>
      <family val="2"/>
    </font>
    <font>
      <b/>
      <i/>
      <sz val="10"/>
      <name val="Arial Narrow"/>
      <family val="2"/>
    </font>
    <font>
      <b/>
      <sz val="14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2"/>
      <color rgb="FF000000"/>
      <name val="Arial"/>
      <family val="2"/>
    </font>
    <font>
      <b/>
      <sz val="11"/>
      <color theme="1"/>
      <name val="Arial"/>
      <family val="2"/>
    </font>
    <font>
      <sz val="10"/>
      <color rgb="FFFF0000"/>
      <name val="Arial Narrow"/>
      <family val="2"/>
    </font>
    <font>
      <sz val="10"/>
      <color theme="1"/>
      <name val="Arial Narrow"/>
      <family val="2"/>
    </font>
    <font>
      <sz val="10"/>
      <color rgb="FF000000"/>
      <name val="Arial Narrow"/>
      <family val="2"/>
    </font>
    <font>
      <b/>
      <sz val="10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ck">
        <color auto="1"/>
      </right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ck">
        <color auto="1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ck">
        <color auto="1"/>
      </right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auto="1"/>
      </left>
      <right/>
      <top style="thin">
        <color indexed="64"/>
      </top>
      <bottom/>
      <diagonal/>
    </border>
    <border>
      <left style="thick">
        <color auto="1"/>
      </left>
      <right/>
      <top/>
      <bottom/>
      <diagonal/>
    </border>
  </borders>
  <cellStyleXfs count="1">
    <xf numFmtId="0" fontId="0" fillId="0" borderId="0"/>
  </cellStyleXfs>
  <cellXfs count="9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/>
    <xf numFmtId="4" fontId="4" fillId="0" borderId="0" xfId="0" applyNumberFormat="1" applyFont="1"/>
    <xf numFmtId="4" fontId="4" fillId="0" borderId="1" xfId="0" applyNumberFormat="1" applyFont="1" applyBorder="1"/>
    <xf numFmtId="0" fontId="4" fillId="0" borderId="0" xfId="0" applyFont="1"/>
    <xf numFmtId="4" fontId="5" fillId="0" borderId="0" xfId="0" applyNumberFormat="1" applyFont="1"/>
    <xf numFmtId="0" fontId="6" fillId="0" borderId="2" xfId="0" applyFont="1" applyBorder="1" applyAlignment="1">
      <alignment horizontal="right"/>
    </xf>
    <xf numFmtId="4" fontId="6" fillId="0" borderId="2" xfId="0" applyNumberFormat="1" applyFont="1" applyBorder="1" applyAlignment="1">
      <alignment horizontal="right"/>
    </xf>
    <xf numFmtId="14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4" fontId="4" fillId="0" borderId="0" xfId="0" applyNumberFormat="1" applyFont="1" applyAlignment="1">
      <alignment vertical="center"/>
    </xf>
    <xf numFmtId="0" fontId="4" fillId="0" borderId="3" xfId="0" applyFont="1" applyBorder="1"/>
    <xf numFmtId="4" fontId="6" fillId="0" borderId="3" xfId="0" applyNumberFormat="1" applyFont="1" applyBorder="1"/>
    <xf numFmtId="4" fontId="6" fillId="0" borderId="4" xfId="0" applyNumberFormat="1" applyFont="1" applyBorder="1"/>
    <xf numFmtId="0" fontId="6" fillId="0" borderId="3" xfId="0" applyFont="1" applyBorder="1" applyAlignment="1">
      <alignment vertical="center"/>
    </xf>
    <xf numFmtId="4" fontId="6" fillId="0" borderId="3" xfId="0" applyNumberFormat="1" applyFont="1" applyBorder="1" applyAlignment="1">
      <alignment vertical="center"/>
    </xf>
    <xf numFmtId="0" fontId="7" fillId="0" borderId="0" xfId="0" applyFont="1"/>
    <xf numFmtId="4" fontId="7" fillId="0" borderId="1" xfId="0" applyNumberFormat="1" applyFont="1" applyBorder="1"/>
    <xf numFmtId="0" fontId="6" fillId="0" borderId="2" xfId="0" applyFont="1" applyBorder="1"/>
    <xf numFmtId="4" fontId="6" fillId="0" borderId="2" xfId="0" applyNumberFormat="1" applyFont="1" applyBorder="1"/>
    <xf numFmtId="4" fontId="6" fillId="0" borderId="2" xfId="0" applyNumberFormat="1" applyFont="1" applyBorder="1" applyAlignment="1">
      <alignment horizontal="right" wrapText="1"/>
    </xf>
    <xf numFmtId="0" fontId="4" fillId="0" borderId="0" xfId="0" applyFont="1" applyAlignment="1">
      <alignment horizontal="center" vertical="center"/>
    </xf>
    <xf numFmtId="0" fontId="8" fillId="0" borderId="0" xfId="0" applyFont="1"/>
    <xf numFmtId="0" fontId="9" fillId="0" borderId="5" xfId="0" applyFont="1" applyBorder="1"/>
    <xf numFmtId="0" fontId="10" fillId="0" borderId="0" xfId="0" applyFont="1"/>
    <xf numFmtId="0" fontId="9" fillId="0" borderId="5" xfId="0" applyFont="1" applyBorder="1" applyAlignment="1">
      <alignment horizontal="right"/>
    </xf>
    <xf numFmtId="14" fontId="10" fillId="0" borderId="5" xfId="0" applyNumberFormat="1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164" fontId="11" fillId="0" borderId="5" xfId="0" applyNumberFormat="1" applyFont="1" applyBorder="1" applyAlignment="1">
      <alignment horizontal="center" vertical="center"/>
    </xf>
    <xf numFmtId="165" fontId="10" fillId="0" borderId="5" xfId="0" applyNumberFormat="1" applyFont="1" applyBorder="1"/>
    <xf numFmtId="0" fontId="9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165" fontId="9" fillId="0" borderId="5" xfId="0" applyNumberFormat="1" applyFont="1" applyBorder="1" applyAlignment="1">
      <alignment horizontal="right" vertical="center"/>
    </xf>
    <xf numFmtId="0" fontId="9" fillId="0" borderId="5" xfId="0" applyFont="1" applyBorder="1" applyAlignment="1">
      <alignment horizontal="right" wrapText="1"/>
    </xf>
    <xf numFmtId="166" fontId="10" fillId="0" borderId="5" xfId="0" applyNumberFormat="1" applyFont="1" applyBorder="1" applyAlignment="1">
      <alignment vertical="center"/>
    </xf>
    <xf numFmtId="14" fontId="10" fillId="0" borderId="5" xfId="0" applyNumberFormat="1" applyFont="1" applyBorder="1" applyAlignment="1">
      <alignment horizontal="right" vertical="center"/>
    </xf>
    <xf numFmtId="4" fontId="10" fillId="0" borderId="5" xfId="0" applyNumberFormat="1" applyFont="1" applyBorder="1" applyAlignment="1">
      <alignment vertical="center"/>
    </xf>
    <xf numFmtId="0" fontId="9" fillId="0" borderId="5" xfId="0" applyFont="1" applyBorder="1" applyAlignment="1">
      <alignment vertical="center"/>
    </xf>
    <xf numFmtId="166" fontId="9" fillId="0" borderId="5" xfId="0" applyNumberFormat="1" applyFont="1" applyBorder="1" applyAlignment="1">
      <alignment vertical="center"/>
    </xf>
    <xf numFmtId="8" fontId="12" fillId="0" borderId="5" xfId="0" applyNumberFormat="1" applyFont="1" applyBorder="1"/>
    <xf numFmtId="0" fontId="9" fillId="0" borderId="5" xfId="0" applyFont="1" applyBorder="1" applyAlignment="1">
      <alignment horizontal="right" vertical="center"/>
    </xf>
    <xf numFmtId="165" fontId="9" fillId="0" borderId="5" xfId="0" applyNumberFormat="1" applyFont="1" applyBorder="1"/>
    <xf numFmtId="4" fontId="6" fillId="0" borderId="1" xfId="0" applyNumberFormat="1" applyFont="1" applyBorder="1"/>
    <xf numFmtId="166" fontId="0" fillId="0" borderId="0" xfId="0" applyNumberFormat="1"/>
    <xf numFmtId="0" fontId="9" fillId="0" borderId="6" xfId="0" applyFont="1" applyBorder="1" applyAlignment="1">
      <alignment vertical="center"/>
    </xf>
    <xf numFmtId="7" fontId="12" fillId="0" borderId="5" xfId="0" applyNumberFormat="1" applyFont="1" applyBorder="1"/>
    <xf numFmtId="4" fontId="13" fillId="0" borderId="0" xfId="0" applyNumberFormat="1" applyFont="1"/>
    <xf numFmtId="4" fontId="7" fillId="0" borderId="0" xfId="0" applyNumberFormat="1" applyFont="1"/>
    <xf numFmtId="4" fontId="6" fillId="0" borderId="2" xfId="0" applyNumberFormat="1" applyFont="1" applyBorder="1" applyAlignment="1">
      <alignment wrapText="1"/>
    </xf>
    <xf numFmtId="4" fontId="6" fillId="0" borderId="2" xfId="0" applyNumberFormat="1" applyFont="1" applyBorder="1" applyAlignment="1">
      <alignment horizontal="center" wrapText="1"/>
    </xf>
    <xf numFmtId="4" fontId="4" fillId="0" borderId="9" xfId="0" applyNumberFormat="1" applyFont="1" applyBorder="1"/>
    <xf numFmtId="4" fontId="6" fillId="0" borderId="10" xfId="0" applyNumberFormat="1" applyFont="1" applyBorder="1" applyAlignment="1">
      <alignment horizontal="right" wrapText="1"/>
    </xf>
    <xf numFmtId="0" fontId="14" fillId="0" borderId="0" xfId="0" applyFont="1" applyAlignment="1">
      <alignment vertical="center" wrapText="1"/>
    </xf>
    <xf numFmtId="4" fontId="6" fillId="0" borderId="0" xfId="0" applyNumberFormat="1" applyFont="1"/>
    <xf numFmtId="0" fontId="14" fillId="0" borderId="11" xfId="0" applyFont="1" applyBorder="1" applyAlignment="1">
      <alignment vertical="center" wrapText="1"/>
    </xf>
    <xf numFmtId="2" fontId="4" fillId="0" borderId="0" xfId="0" applyNumberFormat="1" applyFont="1" applyAlignment="1">
      <alignment vertical="center"/>
    </xf>
    <xf numFmtId="2" fontId="4" fillId="0" borderId="0" xfId="0" applyNumberFormat="1" applyFont="1"/>
    <xf numFmtId="2" fontId="14" fillId="0" borderId="0" xfId="0" applyNumberFormat="1" applyFont="1" applyAlignment="1">
      <alignment vertical="center" wrapText="1"/>
    </xf>
    <xf numFmtId="4" fontId="14" fillId="0" borderId="0" xfId="0" applyNumberFormat="1" applyFont="1" applyAlignment="1">
      <alignment vertical="center" wrapText="1"/>
    </xf>
    <xf numFmtId="0" fontId="15" fillId="0" borderId="0" xfId="0" applyFont="1" applyAlignment="1">
      <alignment vertical="center" wrapText="1"/>
    </xf>
    <xf numFmtId="4" fontId="6" fillId="0" borderId="0" xfId="0" applyNumberFormat="1" applyFont="1" applyAlignment="1">
      <alignment vertical="center"/>
    </xf>
    <xf numFmtId="0" fontId="14" fillId="0" borderId="0" xfId="0" applyFont="1"/>
    <xf numFmtId="14" fontId="14" fillId="0" borderId="0" xfId="0" applyNumberFormat="1" applyFont="1"/>
    <xf numFmtId="14" fontId="4" fillId="0" borderId="12" xfId="0" applyNumberFormat="1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4" fontId="4" fillId="0" borderId="13" xfId="0" applyNumberFormat="1" applyFont="1" applyBorder="1"/>
    <xf numFmtId="4" fontId="4" fillId="0" borderId="13" xfId="0" applyNumberFormat="1" applyFont="1" applyBorder="1" applyAlignment="1">
      <alignment vertical="center"/>
    </xf>
    <xf numFmtId="14" fontId="4" fillId="0" borderId="11" xfId="0" applyNumberFormat="1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4" fontId="4" fillId="0" borderId="11" xfId="0" applyNumberFormat="1" applyFont="1" applyBorder="1" applyAlignment="1">
      <alignment vertical="center"/>
    </xf>
    <xf numFmtId="14" fontId="4" fillId="0" borderId="13" xfId="0" applyNumberFormat="1" applyFont="1" applyBorder="1" applyAlignment="1">
      <alignment vertical="center"/>
    </xf>
    <xf numFmtId="2" fontId="4" fillId="0" borderId="13" xfId="0" applyNumberFormat="1" applyFont="1" applyBorder="1" applyAlignment="1">
      <alignment vertical="center"/>
    </xf>
    <xf numFmtId="0" fontId="4" fillId="0" borderId="11" xfId="0" applyFont="1" applyBorder="1"/>
    <xf numFmtId="0" fontId="14" fillId="0" borderId="13" xfId="0" applyFont="1" applyBorder="1" applyAlignment="1">
      <alignment vertical="center" wrapText="1"/>
    </xf>
    <xf numFmtId="14" fontId="4" fillId="0" borderId="14" xfId="0" applyNumberFormat="1" applyFont="1" applyBorder="1" applyAlignment="1">
      <alignment vertical="center"/>
    </xf>
    <xf numFmtId="14" fontId="4" fillId="0" borderId="15" xfId="0" applyNumberFormat="1" applyFont="1" applyBorder="1" applyAlignment="1">
      <alignment vertical="center"/>
    </xf>
    <xf numFmtId="2" fontId="15" fillId="0" borderId="0" xfId="0" applyNumberFormat="1" applyFont="1" applyAlignment="1">
      <alignment vertical="center" wrapText="1"/>
    </xf>
    <xf numFmtId="2" fontId="14" fillId="0" borderId="13" xfId="0" applyNumberFormat="1" applyFont="1" applyBorder="1" applyAlignment="1">
      <alignment vertical="center" wrapText="1"/>
    </xf>
    <xf numFmtId="2" fontId="4" fillId="0" borderId="13" xfId="0" applyNumberFormat="1" applyFont="1" applyBorder="1"/>
    <xf numFmtId="2" fontId="14" fillId="0" borderId="11" xfId="0" applyNumberFormat="1" applyFont="1" applyBorder="1" applyAlignment="1">
      <alignment vertical="center" wrapText="1"/>
    </xf>
    <xf numFmtId="14" fontId="14" fillId="0" borderId="13" xfId="0" applyNumberFormat="1" applyFont="1" applyBorder="1"/>
    <xf numFmtId="0" fontId="15" fillId="0" borderId="13" xfId="0" applyFont="1" applyBorder="1" applyAlignment="1">
      <alignment vertical="center" wrapText="1"/>
    </xf>
    <xf numFmtId="0" fontId="0" fillId="0" borderId="13" xfId="0" applyBorder="1"/>
    <xf numFmtId="0" fontId="14" fillId="0" borderId="13" xfId="0" applyFont="1" applyBorder="1"/>
    <xf numFmtId="2" fontId="4" fillId="0" borderId="11" xfId="0" applyNumberFormat="1" applyFont="1" applyBorder="1"/>
    <xf numFmtId="2" fontId="0" fillId="0" borderId="11" xfId="0" applyNumberFormat="1" applyBorder="1"/>
    <xf numFmtId="2" fontId="13" fillId="0" borderId="0" xfId="0" applyNumberFormat="1" applyFont="1"/>
    <xf numFmtId="2" fontId="6" fillId="0" borderId="0" xfId="0" applyNumberFormat="1" applyFont="1" applyAlignment="1">
      <alignment vertical="center"/>
    </xf>
    <xf numFmtId="2" fontId="14" fillId="0" borderId="0" xfId="0" applyNumberFormat="1" applyFont="1"/>
    <xf numFmtId="2" fontId="0" fillId="0" borderId="13" xfId="0" applyNumberFormat="1" applyBorder="1"/>
    <xf numFmtId="2" fontId="0" fillId="0" borderId="0" xfId="0" applyNumberFormat="1"/>
    <xf numFmtId="2" fontId="14" fillId="0" borderId="13" xfId="0" applyNumberFormat="1" applyFont="1" applyBorder="1"/>
    <xf numFmtId="8" fontId="0" fillId="0" borderId="0" xfId="0" applyNumberFormat="1"/>
    <xf numFmtId="0" fontId="4" fillId="0" borderId="13" xfId="0" applyFont="1" applyBorder="1" applyAlignment="1">
      <alignment horizontal="center" vertical="center"/>
    </xf>
    <xf numFmtId="2" fontId="16" fillId="0" borderId="0" xfId="0" applyNumberFormat="1" applyFont="1" applyAlignment="1">
      <alignment vertical="center" wrapText="1"/>
    </xf>
    <xf numFmtId="0" fontId="9" fillId="0" borderId="7" xfId="0" applyFont="1" applyBorder="1" applyAlignment="1">
      <alignment horizontal="left" vertical="center"/>
    </xf>
    <xf numFmtId="0" fontId="0" fillId="0" borderId="8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0FBEC7-1B5C-4703-A016-430AFCEB0F78}">
  <dimension ref="A1:AR145"/>
  <sheetViews>
    <sheetView tabSelected="1" topLeftCell="I84" zoomScale="85" zoomScaleNormal="85" workbookViewId="0">
      <selection activeCell="I100" sqref="I100"/>
    </sheetView>
  </sheetViews>
  <sheetFormatPr defaultRowHeight="14.5" x14ac:dyDescent="0.35"/>
  <cols>
    <col min="1" max="1" width="10.453125" bestFit="1" customWidth="1"/>
    <col min="2" max="2" width="26.6328125" bestFit="1" customWidth="1"/>
    <col min="3" max="3" width="15" bestFit="1" customWidth="1"/>
    <col min="4" max="4" width="10.7265625" bestFit="1" customWidth="1"/>
    <col min="5" max="5" width="10.7265625" customWidth="1"/>
    <col min="6" max="6" width="10.08984375" bestFit="1" customWidth="1"/>
    <col min="7" max="7" width="11.1796875" bestFit="1" customWidth="1"/>
    <col min="8" max="8" width="25.81640625" bestFit="1" customWidth="1"/>
    <col min="9" max="9" width="24.90625" customWidth="1"/>
    <col min="13" max="13" width="1.26953125" bestFit="1" customWidth="1"/>
    <col min="14" max="14" width="7.6328125" bestFit="1" customWidth="1"/>
    <col min="15" max="15" width="6.6328125" customWidth="1"/>
    <col min="16" max="16" width="7.453125" bestFit="1" customWidth="1"/>
    <col min="17" max="17" width="7.1796875" bestFit="1" customWidth="1"/>
    <col min="18" max="18" width="7.90625" bestFit="1" customWidth="1"/>
    <col min="19" max="20" width="7.90625" customWidth="1"/>
    <col min="21" max="21" width="6.36328125" customWidth="1"/>
    <col min="22" max="22" width="8.26953125" customWidth="1"/>
    <col min="23" max="24" width="7.90625" customWidth="1"/>
    <col min="25" max="25" width="6.7265625" bestFit="1" customWidth="1"/>
    <col min="26" max="26" width="5.36328125" bestFit="1" customWidth="1"/>
    <col min="27" max="27" width="5.81640625" customWidth="1"/>
    <col min="28" max="28" width="6" bestFit="1" customWidth="1"/>
    <col min="29" max="29" width="6.7265625" bestFit="1" customWidth="1"/>
    <col min="30" max="30" width="6.1796875" bestFit="1" customWidth="1"/>
    <col min="31" max="31" width="6.6328125" bestFit="1" customWidth="1"/>
    <col min="32" max="32" width="6.81640625" customWidth="1"/>
    <col min="33" max="33" width="4.90625" customWidth="1"/>
    <col min="34" max="34" width="6.54296875" bestFit="1" customWidth="1"/>
    <col min="35" max="35" width="7.26953125" customWidth="1"/>
    <col min="36" max="39" width="6.81640625" customWidth="1"/>
    <col min="40" max="40" width="6.6328125" bestFit="1" customWidth="1"/>
    <col min="41" max="41" width="7.453125" bestFit="1" customWidth="1"/>
    <col min="42" max="42" width="7.36328125" customWidth="1"/>
  </cols>
  <sheetData>
    <row r="1" spans="1:44" ht="20" x14ac:dyDescent="0.4">
      <c r="A1" s="2" t="s">
        <v>0</v>
      </c>
      <c r="B1" s="1"/>
      <c r="D1" s="3"/>
      <c r="E1" s="3"/>
      <c r="F1" s="5"/>
      <c r="G1" s="2" t="s">
        <v>1</v>
      </c>
      <c r="I1" s="3"/>
      <c r="J1" s="4"/>
      <c r="K1" s="4"/>
      <c r="L1" s="6"/>
      <c r="M1" s="3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3"/>
    </row>
    <row r="2" spans="1:44" ht="91.5" x14ac:dyDescent="0.35">
      <c r="A2" s="8" t="s">
        <v>2</v>
      </c>
      <c r="B2" s="20" t="s">
        <v>3</v>
      </c>
      <c r="C2" s="21" t="s">
        <v>4</v>
      </c>
      <c r="D2" s="9" t="s">
        <v>98</v>
      </c>
      <c r="E2" s="22" t="s">
        <v>57</v>
      </c>
      <c r="F2" s="53" t="s">
        <v>44</v>
      </c>
      <c r="G2" s="8" t="s">
        <v>2</v>
      </c>
      <c r="H2" s="20" t="s">
        <v>5</v>
      </c>
      <c r="I2" s="55" t="s">
        <v>6</v>
      </c>
      <c r="J2" s="9" t="s">
        <v>7</v>
      </c>
      <c r="K2" s="9" t="s">
        <v>8</v>
      </c>
      <c r="L2" s="9" t="s">
        <v>9</v>
      </c>
      <c r="M2" s="8"/>
      <c r="N2" s="51" t="s">
        <v>91</v>
      </c>
      <c r="O2" s="22" t="s">
        <v>76</v>
      </c>
      <c r="P2" s="22" t="s">
        <v>73</v>
      </c>
      <c r="Q2" s="22" t="s">
        <v>77</v>
      </c>
      <c r="R2" s="22" t="s">
        <v>72</v>
      </c>
      <c r="S2" s="22" t="s">
        <v>78</v>
      </c>
      <c r="T2" s="22" t="s">
        <v>95</v>
      </c>
      <c r="U2" s="22" t="s">
        <v>86</v>
      </c>
      <c r="V2" s="22" t="s">
        <v>79</v>
      </c>
      <c r="W2" s="22" t="s">
        <v>80</v>
      </c>
      <c r="X2" s="22" t="s">
        <v>81</v>
      </c>
      <c r="Y2" s="22" t="s">
        <v>96</v>
      </c>
      <c r="Z2" s="50" t="s">
        <v>75</v>
      </c>
      <c r="AA2" s="22" t="s">
        <v>97</v>
      </c>
      <c r="AB2" s="22" t="s">
        <v>82</v>
      </c>
      <c r="AC2" s="22" t="s">
        <v>17</v>
      </c>
      <c r="AD2" s="22" t="s">
        <v>74</v>
      </c>
      <c r="AE2" s="22" t="s">
        <v>83</v>
      </c>
      <c r="AF2" s="22" t="s">
        <v>92</v>
      </c>
      <c r="AG2" s="22" t="s">
        <v>93</v>
      </c>
      <c r="AH2" s="22" t="s">
        <v>94</v>
      </c>
      <c r="AI2" s="22" t="s">
        <v>84</v>
      </c>
      <c r="AJ2" s="22" t="s">
        <v>85</v>
      </c>
      <c r="AK2" s="22" t="s">
        <v>87</v>
      </c>
      <c r="AL2" s="22" t="s">
        <v>90</v>
      </c>
      <c r="AM2" s="22" t="s">
        <v>89</v>
      </c>
      <c r="AN2" s="22" t="s">
        <v>88</v>
      </c>
      <c r="AO2" s="9" t="s">
        <v>9</v>
      </c>
      <c r="AP2" s="9" t="s">
        <v>10</v>
      </c>
    </row>
    <row r="3" spans="1:44" x14ac:dyDescent="0.35">
      <c r="A3" s="10">
        <v>45017</v>
      </c>
      <c r="B3" s="6" t="s">
        <v>45</v>
      </c>
      <c r="C3" s="6" t="s">
        <v>45</v>
      </c>
      <c r="D3" s="4"/>
      <c r="E3" s="4">
        <v>13893</v>
      </c>
      <c r="F3" s="5">
        <v>4146.87</v>
      </c>
      <c r="G3" s="10">
        <v>45027</v>
      </c>
      <c r="H3" s="6" t="s">
        <v>127</v>
      </c>
      <c r="I3" s="56" t="s">
        <v>129</v>
      </c>
      <c r="J3" s="12">
        <v>4.5999999999999996</v>
      </c>
      <c r="K3" s="58"/>
      <c r="L3" s="4">
        <f t="shared" ref="L3:L17" si="0">SUM(J3:K3)</f>
        <v>4.5999999999999996</v>
      </c>
      <c r="M3" s="23" t="s">
        <v>47</v>
      </c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>
        <f>J3</f>
        <v>4.5999999999999996</v>
      </c>
      <c r="AJ3" s="12"/>
      <c r="AK3" s="12"/>
      <c r="AL3" s="12"/>
      <c r="AM3" s="12"/>
      <c r="AN3" s="12"/>
      <c r="AO3" s="12">
        <f t="shared" ref="AO3:AO18" si="1">SUM(N3:AN3)</f>
        <v>4.5999999999999996</v>
      </c>
      <c r="AP3" s="12">
        <f t="shared" ref="AP3:AP18" si="2">AO3-J3</f>
        <v>0</v>
      </c>
      <c r="AQ3" s="63"/>
      <c r="AR3" s="63"/>
    </row>
    <row r="4" spans="1:44" x14ac:dyDescent="0.35">
      <c r="A4" s="10">
        <v>45028</v>
      </c>
      <c r="B4" s="6" t="s">
        <v>108</v>
      </c>
      <c r="C4" s="12" t="s">
        <v>15</v>
      </c>
      <c r="D4" s="4"/>
      <c r="E4" s="4"/>
      <c r="F4" s="5">
        <v>4208.71</v>
      </c>
      <c r="G4" s="10">
        <v>45027</v>
      </c>
      <c r="H4" s="11" t="s">
        <v>109</v>
      </c>
      <c r="I4" s="12" t="s">
        <v>110</v>
      </c>
      <c r="J4" s="12">
        <v>3</v>
      </c>
      <c r="K4" s="58"/>
      <c r="L4" s="12">
        <f t="shared" si="0"/>
        <v>3</v>
      </c>
      <c r="M4" s="23" t="s">
        <v>47</v>
      </c>
      <c r="N4" s="12"/>
      <c r="O4" s="12">
        <f>J4</f>
        <v>3</v>
      </c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>
        <f t="shared" si="1"/>
        <v>3</v>
      </c>
      <c r="AP4" s="12">
        <f t="shared" si="2"/>
        <v>0</v>
      </c>
      <c r="AQ4" s="63"/>
      <c r="AR4" s="63"/>
    </row>
    <row r="5" spans="1:44" x14ac:dyDescent="0.35">
      <c r="A5" s="10">
        <v>45028</v>
      </c>
      <c r="B5" s="6" t="s">
        <v>99</v>
      </c>
      <c r="C5" s="12" t="s">
        <v>100</v>
      </c>
      <c r="D5" s="4">
        <v>20</v>
      </c>
      <c r="E5" s="4"/>
      <c r="F5" s="5">
        <v>20</v>
      </c>
      <c r="G5" s="10">
        <v>45027</v>
      </c>
      <c r="H5" s="11" t="s">
        <v>109</v>
      </c>
      <c r="I5" s="4" t="s">
        <v>180</v>
      </c>
      <c r="J5" s="12">
        <v>45.7</v>
      </c>
      <c r="K5" s="58"/>
      <c r="L5" s="12">
        <f t="shared" si="0"/>
        <v>45.7</v>
      </c>
      <c r="M5" s="23" t="s">
        <v>47</v>
      </c>
      <c r="N5" s="12"/>
      <c r="O5" s="12"/>
      <c r="P5" s="12"/>
      <c r="Q5" s="12">
        <f>J5</f>
        <v>45.7</v>
      </c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4">
        <f t="shared" si="1"/>
        <v>45.7</v>
      </c>
      <c r="AP5" s="12">
        <f t="shared" si="2"/>
        <v>0</v>
      </c>
      <c r="AQ5" s="63"/>
      <c r="AR5" s="63"/>
    </row>
    <row r="6" spans="1:44" x14ac:dyDescent="0.35">
      <c r="A6" s="10">
        <v>45029</v>
      </c>
      <c r="B6" s="6" t="s">
        <v>101</v>
      </c>
      <c r="C6" s="12" t="s">
        <v>100</v>
      </c>
      <c r="D6" s="4">
        <v>10</v>
      </c>
      <c r="E6" s="4"/>
      <c r="F6" s="5">
        <v>10</v>
      </c>
      <c r="G6" s="10">
        <v>45043</v>
      </c>
      <c r="H6" s="11" t="s">
        <v>111</v>
      </c>
      <c r="I6" s="12" t="s">
        <v>51</v>
      </c>
      <c r="J6" s="12">
        <v>240</v>
      </c>
      <c r="K6" s="58"/>
      <c r="L6" s="12">
        <f t="shared" si="0"/>
        <v>240</v>
      </c>
      <c r="M6" s="23" t="s">
        <v>47</v>
      </c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>
        <f>J6</f>
        <v>240</v>
      </c>
      <c r="AF6" s="12"/>
      <c r="AG6" s="12"/>
      <c r="AH6" s="12"/>
      <c r="AI6" s="12"/>
      <c r="AJ6" s="12"/>
      <c r="AK6" s="12"/>
      <c r="AL6" s="12"/>
      <c r="AM6" s="12"/>
      <c r="AN6" s="12"/>
      <c r="AO6" s="4">
        <f t="shared" si="1"/>
        <v>240</v>
      </c>
      <c r="AP6" s="12">
        <f t="shared" si="2"/>
        <v>0</v>
      </c>
      <c r="AQ6" s="63"/>
      <c r="AR6" s="63"/>
    </row>
    <row r="7" spans="1:44" x14ac:dyDescent="0.35">
      <c r="A7" s="10">
        <v>45029</v>
      </c>
      <c r="B7" s="11" t="s">
        <v>102</v>
      </c>
      <c r="C7" s="12" t="s">
        <v>100</v>
      </c>
      <c r="D7" s="4">
        <v>10</v>
      </c>
      <c r="E7" s="4"/>
      <c r="F7" s="5">
        <v>10</v>
      </c>
      <c r="G7" s="10">
        <v>45043</v>
      </c>
      <c r="H7" s="11" t="s">
        <v>112</v>
      </c>
      <c r="I7" s="54" t="s">
        <v>177</v>
      </c>
      <c r="J7" s="12">
        <v>195</v>
      </c>
      <c r="K7" s="58"/>
      <c r="L7" s="12">
        <f t="shared" si="0"/>
        <v>195</v>
      </c>
      <c r="M7" s="23" t="s">
        <v>47</v>
      </c>
      <c r="N7" s="4"/>
      <c r="O7" s="4"/>
      <c r="P7" s="12"/>
      <c r="Q7" s="12"/>
      <c r="R7" s="12"/>
      <c r="S7" s="12">
        <f>L7</f>
        <v>195</v>
      </c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4">
        <f t="shared" si="1"/>
        <v>195</v>
      </c>
      <c r="AP7" s="12">
        <f t="shared" si="2"/>
        <v>0</v>
      </c>
      <c r="AQ7" s="63"/>
      <c r="AR7" s="63"/>
    </row>
    <row r="8" spans="1:44" x14ac:dyDescent="0.35">
      <c r="A8" s="10">
        <v>45035</v>
      </c>
      <c r="B8" s="11" t="s">
        <v>103</v>
      </c>
      <c r="C8" s="12" t="s">
        <v>100</v>
      </c>
      <c r="D8" s="4">
        <v>40</v>
      </c>
      <c r="E8" s="4"/>
      <c r="F8" s="5">
        <v>40</v>
      </c>
      <c r="G8" s="10">
        <v>45044</v>
      </c>
      <c r="H8" s="6" t="s">
        <v>113</v>
      </c>
      <c r="I8" s="4" t="s">
        <v>114</v>
      </c>
      <c r="J8" s="12">
        <v>548.73</v>
      </c>
      <c r="K8" s="58"/>
      <c r="L8" s="12">
        <f t="shared" si="0"/>
        <v>548.73</v>
      </c>
      <c r="M8" s="23" t="s">
        <v>47</v>
      </c>
      <c r="N8" s="4">
        <f>J8</f>
        <v>548.73</v>
      </c>
      <c r="O8" s="4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4"/>
      <c r="AF8" s="4"/>
      <c r="AG8" s="12"/>
      <c r="AH8" s="12"/>
      <c r="AI8" s="12"/>
      <c r="AJ8" s="12"/>
      <c r="AK8" s="12"/>
      <c r="AL8" s="12"/>
      <c r="AM8" s="12"/>
      <c r="AN8" s="12"/>
      <c r="AO8" s="4">
        <f t="shared" si="1"/>
        <v>548.73</v>
      </c>
      <c r="AP8" s="12">
        <f t="shared" si="2"/>
        <v>0</v>
      </c>
      <c r="AQ8" s="63"/>
      <c r="AR8" s="63"/>
    </row>
    <row r="9" spans="1:44" x14ac:dyDescent="0.35">
      <c r="A9" s="10">
        <v>45040</v>
      </c>
      <c r="B9" s="11" t="s">
        <v>104</v>
      </c>
      <c r="C9" s="12" t="s">
        <v>100</v>
      </c>
      <c r="D9" s="4">
        <v>20</v>
      </c>
      <c r="E9" s="4"/>
      <c r="F9" s="5">
        <v>20</v>
      </c>
      <c r="G9" s="65">
        <v>45044</v>
      </c>
      <c r="H9" s="66" t="s">
        <v>115</v>
      </c>
      <c r="I9" s="67" t="s">
        <v>116</v>
      </c>
      <c r="J9" s="68">
        <v>170.01</v>
      </c>
      <c r="K9" s="80"/>
      <c r="L9" s="68">
        <f t="shared" si="0"/>
        <v>170.01</v>
      </c>
      <c r="M9" s="95" t="s">
        <v>47</v>
      </c>
      <c r="N9" s="68">
        <f>J9</f>
        <v>170.01</v>
      </c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68"/>
      <c r="AF9" s="68"/>
      <c r="AG9" s="68"/>
      <c r="AH9" s="68"/>
      <c r="AI9" s="68"/>
      <c r="AJ9" s="68"/>
      <c r="AK9" s="68"/>
      <c r="AL9" s="68"/>
      <c r="AM9" s="68"/>
      <c r="AN9" s="68"/>
      <c r="AO9" s="67">
        <f t="shared" si="1"/>
        <v>170.01</v>
      </c>
      <c r="AP9" s="68">
        <f t="shared" si="2"/>
        <v>0</v>
      </c>
      <c r="AQ9" s="63"/>
      <c r="AR9" s="63"/>
    </row>
    <row r="10" spans="1:44" x14ac:dyDescent="0.35">
      <c r="A10" s="10">
        <v>45041</v>
      </c>
      <c r="B10" s="6" t="s">
        <v>105</v>
      </c>
      <c r="C10" s="12" t="s">
        <v>100</v>
      </c>
      <c r="D10" s="4">
        <v>20</v>
      </c>
      <c r="E10" s="4"/>
      <c r="F10" s="5">
        <v>20</v>
      </c>
      <c r="G10" s="69">
        <v>45048</v>
      </c>
      <c r="H10" s="70" t="s">
        <v>118</v>
      </c>
      <c r="I10" s="71" t="s">
        <v>149</v>
      </c>
      <c r="J10" s="71">
        <v>28.8</v>
      </c>
      <c r="K10" s="86"/>
      <c r="L10" s="12">
        <f t="shared" si="0"/>
        <v>28.8</v>
      </c>
      <c r="M10" s="23" t="s">
        <v>47</v>
      </c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>
        <f>J10</f>
        <v>28.8</v>
      </c>
      <c r="AJ10" s="12"/>
      <c r="AK10" s="12"/>
      <c r="AL10" s="12"/>
      <c r="AM10" s="12"/>
      <c r="AN10" s="12"/>
      <c r="AO10" s="12">
        <f t="shared" si="1"/>
        <v>28.8</v>
      </c>
      <c r="AP10" s="12">
        <f t="shared" si="2"/>
        <v>0</v>
      </c>
      <c r="AQ10" s="63"/>
      <c r="AR10" s="63"/>
    </row>
    <row r="11" spans="1:44" x14ac:dyDescent="0.35">
      <c r="A11" s="10">
        <v>45042</v>
      </c>
      <c r="B11" s="6" t="s">
        <v>106</v>
      </c>
      <c r="C11" s="12" t="s">
        <v>100</v>
      </c>
      <c r="D11" s="4">
        <v>20</v>
      </c>
      <c r="E11" s="4"/>
      <c r="F11" s="5">
        <v>20</v>
      </c>
      <c r="G11" s="10">
        <v>45048</v>
      </c>
      <c r="H11" s="11" t="s">
        <v>119</v>
      </c>
      <c r="I11" s="12" t="s">
        <v>120</v>
      </c>
      <c r="J11" s="12">
        <v>159.71</v>
      </c>
      <c r="K11" s="58"/>
      <c r="L11" s="12">
        <f t="shared" si="0"/>
        <v>159.71</v>
      </c>
      <c r="M11" s="23" t="s">
        <v>47</v>
      </c>
      <c r="N11" s="4"/>
      <c r="O11" s="4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>
        <f>J11</f>
        <v>159.71</v>
      </c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4">
        <f t="shared" si="1"/>
        <v>159.71</v>
      </c>
      <c r="AP11" s="12">
        <f t="shared" si="2"/>
        <v>0</v>
      </c>
      <c r="AQ11" s="63"/>
      <c r="AR11" s="63"/>
    </row>
    <row r="12" spans="1:44" x14ac:dyDescent="0.35">
      <c r="A12" s="10">
        <v>45043</v>
      </c>
      <c r="B12" s="6" t="s">
        <v>107</v>
      </c>
      <c r="C12" s="12" t="s">
        <v>100</v>
      </c>
      <c r="D12" s="4">
        <v>20</v>
      </c>
      <c r="E12" s="4"/>
      <c r="F12" s="5">
        <v>20</v>
      </c>
      <c r="G12" s="10">
        <v>45055</v>
      </c>
      <c r="H12" s="6" t="s">
        <v>128</v>
      </c>
      <c r="I12" s="54" t="s">
        <v>130</v>
      </c>
      <c r="J12" s="12">
        <v>4.5999999999999996</v>
      </c>
      <c r="K12" s="58"/>
      <c r="L12" s="12">
        <f t="shared" si="0"/>
        <v>4.5999999999999996</v>
      </c>
      <c r="M12" s="23" t="s">
        <v>47</v>
      </c>
      <c r="N12" s="4"/>
      <c r="O12" s="4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>
        <f>J12</f>
        <v>4.5999999999999996</v>
      </c>
      <c r="AJ12" s="12"/>
      <c r="AK12" s="12"/>
      <c r="AL12" s="12"/>
      <c r="AM12" s="12"/>
      <c r="AN12" s="12"/>
      <c r="AO12" s="4">
        <f t="shared" si="1"/>
        <v>4.5999999999999996</v>
      </c>
      <c r="AP12" s="12">
        <f t="shared" si="2"/>
        <v>0</v>
      </c>
      <c r="AQ12" s="63"/>
      <c r="AR12" s="63"/>
    </row>
    <row r="13" spans="1:44" x14ac:dyDescent="0.35">
      <c r="A13" s="10">
        <v>45044</v>
      </c>
      <c r="B13" s="11" t="s">
        <v>102</v>
      </c>
      <c r="C13" s="12" t="s">
        <v>100</v>
      </c>
      <c r="D13" s="4">
        <v>10</v>
      </c>
      <c r="E13" s="4"/>
      <c r="F13" s="5">
        <v>10</v>
      </c>
      <c r="G13" s="10">
        <v>45056</v>
      </c>
      <c r="H13" s="11" t="s">
        <v>109</v>
      </c>
      <c r="I13" s="12" t="s">
        <v>110</v>
      </c>
      <c r="J13" s="12">
        <v>3</v>
      </c>
      <c r="K13" s="58"/>
      <c r="L13" s="12">
        <f t="shared" si="0"/>
        <v>3</v>
      </c>
      <c r="M13" s="23" t="s">
        <v>47</v>
      </c>
      <c r="N13" s="12"/>
      <c r="O13" s="12">
        <f>J13</f>
        <v>3</v>
      </c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4">
        <f t="shared" si="1"/>
        <v>3</v>
      </c>
      <c r="AP13" s="12">
        <f t="shared" si="2"/>
        <v>0</v>
      </c>
      <c r="AQ13" s="63"/>
      <c r="AR13" s="63"/>
    </row>
    <row r="14" spans="1:44" x14ac:dyDescent="0.35">
      <c r="A14" s="10">
        <v>45048</v>
      </c>
      <c r="B14" s="6" t="s">
        <v>117</v>
      </c>
      <c r="C14" s="6" t="s">
        <v>11</v>
      </c>
      <c r="D14" s="4"/>
      <c r="E14" s="4"/>
      <c r="F14" s="52">
        <v>10500</v>
      </c>
      <c r="G14" s="10">
        <v>45056</v>
      </c>
      <c r="H14" s="11" t="s">
        <v>109</v>
      </c>
      <c r="I14" s="4" t="s">
        <v>180</v>
      </c>
      <c r="J14" s="12">
        <v>42.5</v>
      </c>
      <c r="K14" s="58"/>
      <c r="L14" s="12">
        <f t="shared" si="0"/>
        <v>42.5</v>
      </c>
      <c r="M14" s="23" t="s">
        <v>47</v>
      </c>
      <c r="N14" s="12"/>
      <c r="O14" s="12"/>
      <c r="P14" s="12"/>
      <c r="Q14" s="12">
        <f>J14</f>
        <v>42.5</v>
      </c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4">
        <f t="shared" si="1"/>
        <v>42.5</v>
      </c>
      <c r="AP14" s="12">
        <f t="shared" si="2"/>
        <v>0</v>
      </c>
      <c r="AQ14" s="63"/>
      <c r="AR14" s="63"/>
    </row>
    <row r="15" spans="1:44" x14ac:dyDescent="0.35">
      <c r="A15" s="10">
        <v>45049</v>
      </c>
      <c r="B15" s="6" t="s">
        <v>121</v>
      </c>
      <c r="C15" s="12" t="s">
        <v>100</v>
      </c>
      <c r="D15" s="4">
        <v>40</v>
      </c>
      <c r="E15" s="4"/>
      <c r="F15" s="5">
        <f>D15</f>
        <v>40</v>
      </c>
      <c r="G15" s="10">
        <v>45064</v>
      </c>
      <c r="H15" s="6" t="s">
        <v>123</v>
      </c>
      <c r="I15" s="4" t="s">
        <v>124</v>
      </c>
      <c r="J15" s="12">
        <v>330</v>
      </c>
      <c r="K15" s="58"/>
      <c r="L15" s="12">
        <f t="shared" si="0"/>
        <v>330</v>
      </c>
      <c r="M15" s="23" t="s">
        <v>47</v>
      </c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>
        <f>L15</f>
        <v>330</v>
      </c>
      <c r="AM15" s="12"/>
      <c r="AN15" s="12"/>
      <c r="AO15" s="4">
        <f t="shared" si="1"/>
        <v>330</v>
      </c>
      <c r="AP15" s="12">
        <f t="shared" si="2"/>
        <v>0</v>
      </c>
      <c r="AQ15" s="63"/>
      <c r="AR15" s="63"/>
    </row>
    <row r="16" spans="1:44" x14ac:dyDescent="0.35">
      <c r="A16" s="10">
        <v>45048</v>
      </c>
      <c r="B16" s="6" t="s">
        <v>122</v>
      </c>
      <c r="C16" s="12" t="s">
        <v>100</v>
      </c>
      <c r="D16" s="4">
        <v>20</v>
      </c>
      <c r="E16" s="4"/>
      <c r="F16" s="5">
        <f>D16</f>
        <v>20</v>
      </c>
      <c r="G16" s="10">
        <v>45064</v>
      </c>
      <c r="H16" s="6" t="s">
        <v>125</v>
      </c>
      <c r="I16" s="4" t="s">
        <v>126</v>
      </c>
      <c r="J16" s="12">
        <v>129.55000000000001</v>
      </c>
      <c r="K16" s="57"/>
      <c r="L16" s="12">
        <f t="shared" si="0"/>
        <v>129.55000000000001</v>
      </c>
      <c r="M16" s="23" t="s">
        <v>47</v>
      </c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>
        <f>L16</f>
        <v>129.55000000000001</v>
      </c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>
        <f t="shared" si="1"/>
        <v>129.55000000000001</v>
      </c>
      <c r="AP16" s="12">
        <f t="shared" si="2"/>
        <v>0</v>
      </c>
      <c r="AQ16" s="63"/>
      <c r="AR16" s="63"/>
    </row>
    <row r="17" spans="1:44" x14ac:dyDescent="0.35">
      <c r="A17" s="10">
        <v>45068</v>
      </c>
      <c r="B17" s="6" t="s">
        <v>46</v>
      </c>
      <c r="C17" s="6" t="s">
        <v>178</v>
      </c>
      <c r="D17" s="57"/>
      <c r="E17" s="4"/>
      <c r="F17" s="5">
        <v>55.83</v>
      </c>
      <c r="G17" s="10">
        <v>45077</v>
      </c>
      <c r="H17" s="6" t="s">
        <v>113</v>
      </c>
      <c r="I17" s="4" t="s">
        <v>114</v>
      </c>
      <c r="J17" s="57">
        <v>544.13</v>
      </c>
      <c r="K17" s="58"/>
      <c r="L17" s="12">
        <f t="shared" si="0"/>
        <v>544.13</v>
      </c>
      <c r="M17" s="23" t="s">
        <v>47</v>
      </c>
      <c r="N17" s="4">
        <f>J17</f>
        <v>544.13</v>
      </c>
      <c r="O17" s="4"/>
      <c r="P17" s="4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4"/>
      <c r="AG17" s="12"/>
      <c r="AH17" s="12"/>
      <c r="AI17" s="12"/>
      <c r="AJ17" s="12"/>
      <c r="AK17" s="12"/>
      <c r="AL17" s="12"/>
      <c r="AM17" s="12"/>
      <c r="AN17" s="12"/>
      <c r="AO17" s="4">
        <f t="shared" si="1"/>
        <v>544.13</v>
      </c>
      <c r="AP17" s="12">
        <f t="shared" si="2"/>
        <v>0</v>
      </c>
      <c r="AQ17" s="63"/>
      <c r="AR17" s="63"/>
    </row>
    <row r="18" spans="1:44" x14ac:dyDescent="0.35">
      <c r="A18" s="10">
        <v>45107</v>
      </c>
      <c r="B18" s="6" t="s">
        <v>134</v>
      </c>
      <c r="C18" s="6" t="s">
        <v>58</v>
      </c>
      <c r="D18" s="4"/>
      <c r="E18" s="4">
        <v>54.89</v>
      </c>
      <c r="F18" s="5">
        <v>0</v>
      </c>
      <c r="G18" s="72">
        <v>45077</v>
      </c>
      <c r="H18" s="66" t="s">
        <v>115</v>
      </c>
      <c r="I18" s="67" t="s">
        <v>116</v>
      </c>
      <c r="J18" s="73">
        <v>181.56</v>
      </c>
      <c r="K18" s="80"/>
      <c r="L18" s="67">
        <f t="shared" ref="L18" si="3">SUM(J18:K18)</f>
        <v>181.56</v>
      </c>
      <c r="M18" s="95" t="s">
        <v>47</v>
      </c>
      <c r="N18" s="67">
        <f>J18</f>
        <v>181.56</v>
      </c>
      <c r="O18" s="67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68"/>
      <c r="AK18" s="68"/>
      <c r="AL18" s="68"/>
      <c r="AM18" s="68"/>
      <c r="AN18" s="68"/>
      <c r="AO18" s="67">
        <f t="shared" si="1"/>
        <v>181.56</v>
      </c>
      <c r="AP18" s="68">
        <f t="shared" si="2"/>
        <v>0</v>
      </c>
      <c r="AQ18" s="63"/>
      <c r="AR18" s="63"/>
    </row>
    <row r="19" spans="1:44" x14ac:dyDescent="0.35">
      <c r="A19" s="10">
        <v>45199</v>
      </c>
      <c r="B19" s="6" t="s">
        <v>134</v>
      </c>
      <c r="C19" s="6" t="s">
        <v>58</v>
      </c>
      <c r="D19" s="4"/>
      <c r="E19" s="4">
        <v>66.569999999999993</v>
      </c>
      <c r="F19" s="52">
        <v>0</v>
      </c>
      <c r="G19" s="69">
        <v>45084</v>
      </c>
      <c r="H19" s="74" t="s">
        <v>127</v>
      </c>
      <c r="I19" s="56" t="s">
        <v>129</v>
      </c>
      <c r="J19" s="71">
        <v>4.5999999999999996</v>
      </c>
      <c r="K19" s="86"/>
      <c r="L19" s="12">
        <f t="shared" ref="L19:L21" si="4">SUM(J19:K19)</f>
        <v>4.5999999999999996</v>
      </c>
      <c r="M19" s="23" t="s">
        <v>47</v>
      </c>
      <c r="N19" s="4"/>
      <c r="O19" s="4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>
        <f>J19</f>
        <v>4.5999999999999996</v>
      </c>
      <c r="AJ19" s="12"/>
      <c r="AK19" s="12"/>
      <c r="AL19" s="12"/>
      <c r="AM19" s="12"/>
      <c r="AN19" s="12"/>
      <c r="AO19" s="4">
        <f t="shared" ref="AO19:AO21" si="5">SUM(N19:AN19)</f>
        <v>4.5999999999999996</v>
      </c>
      <c r="AP19" s="12">
        <f t="shared" ref="AP19:AP21" si="6">AO19-J19</f>
        <v>0</v>
      </c>
      <c r="AQ19" s="63"/>
      <c r="AR19" s="63"/>
    </row>
    <row r="20" spans="1:44" x14ac:dyDescent="0.35">
      <c r="A20" s="10">
        <v>45209</v>
      </c>
      <c r="B20" s="6" t="s">
        <v>117</v>
      </c>
      <c r="C20" s="6" t="s">
        <v>11</v>
      </c>
      <c r="D20" s="4"/>
      <c r="E20" s="4"/>
      <c r="F20" s="52">
        <v>10500</v>
      </c>
      <c r="G20" s="10">
        <v>45086</v>
      </c>
      <c r="H20" s="54" t="s">
        <v>109</v>
      </c>
      <c r="I20" s="54" t="s">
        <v>131</v>
      </c>
      <c r="J20" s="57">
        <v>3</v>
      </c>
      <c r="K20" s="58"/>
      <c r="L20" s="12">
        <f t="shared" si="4"/>
        <v>3</v>
      </c>
      <c r="M20" s="23" t="s">
        <v>47</v>
      </c>
      <c r="N20" s="4"/>
      <c r="O20" s="4">
        <f>J20</f>
        <v>3</v>
      </c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4">
        <f t="shared" si="5"/>
        <v>3</v>
      </c>
      <c r="AP20" s="12">
        <f t="shared" si="6"/>
        <v>0</v>
      </c>
      <c r="AQ20" s="63"/>
      <c r="AR20" s="63"/>
    </row>
    <row r="21" spans="1:44" x14ac:dyDescent="0.35">
      <c r="A21" s="10">
        <v>45266</v>
      </c>
      <c r="B21" s="6" t="s">
        <v>166</v>
      </c>
      <c r="C21" s="4" t="s">
        <v>167</v>
      </c>
      <c r="D21" s="48"/>
      <c r="E21" s="48"/>
      <c r="F21" s="5">
        <v>1809</v>
      </c>
      <c r="G21" s="10">
        <v>45093</v>
      </c>
      <c r="H21" s="54" t="s">
        <v>132</v>
      </c>
      <c r="I21" s="54" t="s">
        <v>133</v>
      </c>
      <c r="J21" s="58">
        <v>156.18</v>
      </c>
      <c r="K21" s="58">
        <v>31.24</v>
      </c>
      <c r="L21" s="12">
        <f t="shared" si="4"/>
        <v>187.42000000000002</v>
      </c>
      <c r="M21" s="23" t="s">
        <v>47</v>
      </c>
      <c r="N21" s="12"/>
      <c r="O21" s="12"/>
      <c r="P21" s="12"/>
      <c r="Q21" s="12"/>
      <c r="R21" s="12">
        <f>J21</f>
        <v>156.18</v>
      </c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>
        <f t="shared" si="5"/>
        <v>156.18</v>
      </c>
      <c r="AP21" s="12">
        <f t="shared" si="6"/>
        <v>0</v>
      </c>
      <c r="AQ21" s="63"/>
      <c r="AR21" s="63"/>
    </row>
    <row r="22" spans="1:44" x14ac:dyDescent="0.35">
      <c r="A22" s="10">
        <v>45291</v>
      </c>
      <c r="B22" s="6" t="s">
        <v>134</v>
      </c>
      <c r="C22" s="6" t="s">
        <v>58</v>
      </c>
      <c r="D22" s="4"/>
      <c r="E22" s="4">
        <v>68.400000000000006</v>
      </c>
      <c r="F22" s="5">
        <v>0</v>
      </c>
      <c r="G22" s="10">
        <v>45096</v>
      </c>
      <c r="H22" s="11" t="s">
        <v>112</v>
      </c>
      <c r="I22" s="54" t="s">
        <v>177</v>
      </c>
      <c r="J22" s="57">
        <v>240</v>
      </c>
      <c r="K22" s="58"/>
      <c r="L22" s="12">
        <f t="shared" ref="L22" si="7">SUM(J22:K22)</f>
        <v>240</v>
      </c>
      <c r="M22" s="23" t="s">
        <v>47</v>
      </c>
      <c r="N22" s="12"/>
      <c r="O22" s="12"/>
      <c r="P22" s="12"/>
      <c r="Q22" s="12">
        <f>J22</f>
        <v>240</v>
      </c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>
        <f t="shared" ref="AO22" si="8">SUM(N22:AN22)</f>
        <v>240</v>
      </c>
      <c r="AP22" s="12">
        <f t="shared" ref="AP22" si="9">AO22-J22</f>
        <v>0</v>
      </c>
      <c r="AQ22" s="63"/>
      <c r="AR22" s="63"/>
    </row>
    <row r="23" spans="1:44" x14ac:dyDescent="0.35">
      <c r="A23" s="10">
        <v>45382</v>
      </c>
      <c r="B23" s="6" t="s">
        <v>134</v>
      </c>
      <c r="C23" s="6" t="s">
        <v>58</v>
      </c>
      <c r="D23" s="4"/>
      <c r="E23" s="4">
        <v>68.13</v>
      </c>
      <c r="F23" s="5">
        <f t="shared" ref="F23" si="10">D23</f>
        <v>0</v>
      </c>
      <c r="G23" s="72">
        <v>45107</v>
      </c>
      <c r="H23" s="75" t="s">
        <v>134</v>
      </c>
      <c r="I23" s="75" t="s">
        <v>135</v>
      </c>
      <c r="J23" s="73">
        <v>18</v>
      </c>
      <c r="K23" s="80"/>
      <c r="L23" s="68">
        <f t="shared" ref="L23:L28" si="11">SUM(J23:K23)</f>
        <v>18</v>
      </c>
      <c r="M23" s="95" t="s">
        <v>47</v>
      </c>
      <c r="N23" s="67"/>
      <c r="O23" s="67">
        <f>J23</f>
        <v>18</v>
      </c>
      <c r="P23" s="68"/>
      <c r="Q23" s="68"/>
      <c r="R23" s="68"/>
      <c r="S23" s="68"/>
      <c r="T23" s="68"/>
      <c r="U23" s="68"/>
      <c r="V23" s="68"/>
      <c r="W23" s="68"/>
      <c r="X23" s="68"/>
      <c r="Y23" s="68"/>
      <c r="Z23" s="68"/>
      <c r="AA23" s="68"/>
      <c r="AB23" s="68"/>
      <c r="AC23" s="68"/>
      <c r="AD23" s="68"/>
      <c r="AE23" s="68"/>
      <c r="AF23" s="68"/>
      <c r="AG23" s="68"/>
      <c r="AH23" s="68"/>
      <c r="AI23" s="68"/>
      <c r="AJ23" s="68"/>
      <c r="AK23" s="68"/>
      <c r="AL23" s="68"/>
      <c r="AM23" s="68"/>
      <c r="AN23" s="68"/>
      <c r="AO23" s="67">
        <f t="shared" ref="AO23:AO29" si="12">SUM(N23:AN23)</f>
        <v>18</v>
      </c>
      <c r="AP23" s="68">
        <f t="shared" ref="AP23:AP29" si="13">AO23-J23</f>
        <v>0</v>
      </c>
      <c r="AQ23" s="63"/>
      <c r="AR23" s="63"/>
    </row>
    <row r="24" spans="1:44" x14ac:dyDescent="0.35">
      <c r="A24" s="10"/>
      <c r="B24" s="6"/>
      <c r="C24" s="6"/>
      <c r="D24" s="4"/>
      <c r="E24" s="4"/>
      <c r="F24" s="4"/>
      <c r="G24" s="76">
        <v>45114</v>
      </c>
      <c r="H24" s="74" t="s">
        <v>127</v>
      </c>
      <c r="I24" s="56" t="s">
        <v>129</v>
      </c>
      <c r="J24" s="71">
        <v>4.5999999999999996</v>
      </c>
      <c r="K24" s="86"/>
      <c r="L24" s="12">
        <f t="shared" si="11"/>
        <v>4.5999999999999996</v>
      </c>
      <c r="M24" s="23" t="s">
        <v>47</v>
      </c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>
        <f>J24</f>
        <v>4.5999999999999996</v>
      </c>
      <c r="AJ24" s="12"/>
      <c r="AK24" s="12"/>
      <c r="AL24" s="12"/>
      <c r="AM24" s="12"/>
      <c r="AN24" s="12"/>
      <c r="AO24" s="12">
        <f t="shared" si="12"/>
        <v>4.5999999999999996</v>
      </c>
      <c r="AP24" s="12">
        <f t="shared" si="13"/>
        <v>0</v>
      </c>
      <c r="AQ24" s="63"/>
      <c r="AR24" s="63"/>
    </row>
    <row r="25" spans="1:44" x14ac:dyDescent="0.35">
      <c r="A25" s="10"/>
      <c r="B25" s="6"/>
      <c r="C25" s="6"/>
      <c r="D25" s="4"/>
      <c r="E25" s="4"/>
      <c r="F25" s="5"/>
      <c r="G25" s="10">
        <v>45117</v>
      </c>
      <c r="H25" s="54" t="s">
        <v>109</v>
      </c>
      <c r="I25" s="54" t="s">
        <v>131</v>
      </c>
      <c r="J25" s="57">
        <v>3</v>
      </c>
      <c r="K25" s="58"/>
      <c r="L25" s="12">
        <f t="shared" si="11"/>
        <v>3</v>
      </c>
      <c r="M25" s="23" t="s">
        <v>47</v>
      </c>
      <c r="N25" s="4"/>
      <c r="O25" s="4">
        <f>J25</f>
        <v>3</v>
      </c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>
        <f t="shared" si="12"/>
        <v>3</v>
      </c>
      <c r="AP25" s="12">
        <f t="shared" si="13"/>
        <v>0</v>
      </c>
      <c r="AQ25" s="63"/>
      <c r="AR25" s="63"/>
    </row>
    <row r="26" spans="1:44" x14ac:dyDescent="0.35">
      <c r="A26" s="10"/>
      <c r="B26" s="6"/>
      <c r="C26" s="6"/>
      <c r="D26" s="4"/>
      <c r="E26" s="4"/>
      <c r="F26" s="5"/>
      <c r="G26" s="65">
        <v>45117</v>
      </c>
      <c r="H26" s="75" t="s">
        <v>109</v>
      </c>
      <c r="I26" s="75" t="s">
        <v>184</v>
      </c>
      <c r="J26" s="73">
        <v>79.989999999999995</v>
      </c>
      <c r="K26" s="80"/>
      <c r="L26" s="68">
        <f t="shared" si="11"/>
        <v>79.989999999999995</v>
      </c>
      <c r="M26" s="95" t="s">
        <v>47</v>
      </c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68"/>
      <c r="AB26" s="68"/>
      <c r="AC26" s="68"/>
      <c r="AD26" s="68"/>
      <c r="AE26" s="68"/>
      <c r="AF26" s="68"/>
      <c r="AG26" s="68"/>
      <c r="AH26" s="68"/>
      <c r="AI26" s="68">
        <f>J26</f>
        <v>79.989999999999995</v>
      </c>
      <c r="AJ26" s="68"/>
      <c r="AK26" s="68"/>
      <c r="AL26" s="68"/>
      <c r="AM26" s="68"/>
      <c r="AN26" s="68"/>
      <c r="AO26" s="67">
        <f t="shared" si="12"/>
        <v>79.989999999999995</v>
      </c>
      <c r="AP26" s="68">
        <f t="shared" si="13"/>
        <v>0</v>
      </c>
      <c r="AQ26" s="63"/>
      <c r="AR26" s="63"/>
    </row>
    <row r="27" spans="1:44" x14ac:dyDescent="0.35">
      <c r="A27" s="10"/>
      <c r="B27" s="6"/>
      <c r="C27" s="6"/>
      <c r="D27" s="4"/>
      <c r="E27" s="4"/>
      <c r="F27" s="5"/>
      <c r="G27" s="76">
        <v>45145</v>
      </c>
      <c r="H27" s="74" t="s">
        <v>127</v>
      </c>
      <c r="I27" s="56" t="s">
        <v>129</v>
      </c>
      <c r="J27" s="71">
        <v>4.5999999999999996</v>
      </c>
      <c r="K27" s="86"/>
      <c r="L27" s="12">
        <f t="shared" si="11"/>
        <v>4.5999999999999996</v>
      </c>
      <c r="M27" s="23" t="s">
        <v>47</v>
      </c>
      <c r="N27" s="4"/>
      <c r="O27" s="4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>
        <f>J27</f>
        <v>4.5999999999999996</v>
      </c>
      <c r="AJ27" s="12"/>
      <c r="AK27" s="12"/>
      <c r="AL27" s="12"/>
      <c r="AM27" s="12"/>
      <c r="AN27" s="12"/>
      <c r="AO27" s="12">
        <f t="shared" si="12"/>
        <v>4.5999999999999996</v>
      </c>
      <c r="AP27" s="12">
        <f t="shared" si="13"/>
        <v>0</v>
      </c>
      <c r="AQ27" s="63"/>
      <c r="AR27" s="63"/>
    </row>
    <row r="28" spans="1:44" x14ac:dyDescent="0.35">
      <c r="A28" s="10"/>
      <c r="B28" s="6"/>
      <c r="C28" s="6"/>
      <c r="D28" s="4"/>
      <c r="E28" s="4"/>
      <c r="F28" s="5"/>
      <c r="G28" s="77">
        <v>45147</v>
      </c>
      <c r="H28" s="54" t="s">
        <v>109</v>
      </c>
      <c r="I28" s="54" t="s">
        <v>131</v>
      </c>
      <c r="J28" s="57">
        <v>3</v>
      </c>
      <c r="K28" s="58"/>
      <c r="L28" s="12">
        <f t="shared" si="11"/>
        <v>3</v>
      </c>
      <c r="M28" s="23" t="s">
        <v>47</v>
      </c>
      <c r="N28" s="12"/>
      <c r="O28" s="12">
        <f>J28</f>
        <v>3</v>
      </c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4">
        <f t="shared" si="12"/>
        <v>3</v>
      </c>
      <c r="AP28" s="12">
        <f t="shared" si="13"/>
        <v>0</v>
      </c>
      <c r="AQ28" s="63"/>
      <c r="AR28" s="63"/>
    </row>
    <row r="29" spans="1:44" x14ac:dyDescent="0.35">
      <c r="A29" s="10"/>
      <c r="B29" s="6"/>
      <c r="C29" s="6"/>
      <c r="D29" s="4"/>
      <c r="E29" s="4"/>
      <c r="F29" s="5"/>
      <c r="G29" s="77">
        <v>45147</v>
      </c>
      <c r="H29" s="54" t="s">
        <v>109</v>
      </c>
      <c r="I29" s="54" t="s">
        <v>181</v>
      </c>
      <c r="J29" s="57">
        <v>15.99</v>
      </c>
      <c r="K29" s="58"/>
      <c r="L29" s="12">
        <f t="shared" ref="L29:L36" si="14">SUM(J29:K29)</f>
        <v>15.99</v>
      </c>
      <c r="M29" s="23" t="s">
        <v>47</v>
      </c>
      <c r="N29" s="4"/>
      <c r="O29" s="4"/>
      <c r="P29" s="12"/>
      <c r="Q29" s="12">
        <f>J29</f>
        <v>15.99</v>
      </c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>
        <f t="shared" si="12"/>
        <v>15.99</v>
      </c>
      <c r="AP29" s="12">
        <f t="shared" si="13"/>
        <v>0</v>
      </c>
      <c r="AQ29" s="63"/>
      <c r="AR29" s="63"/>
    </row>
    <row r="30" spans="1:44" x14ac:dyDescent="0.35">
      <c r="A30" s="10"/>
      <c r="B30" s="6"/>
      <c r="C30" s="6"/>
      <c r="D30" s="4"/>
      <c r="E30" s="4"/>
      <c r="F30" s="5"/>
      <c r="G30" s="77">
        <v>45147</v>
      </c>
      <c r="H30" s="54" t="s">
        <v>136</v>
      </c>
      <c r="I30" s="54" t="s">
        <v>137</v>
      </c>
      <c r="J30" s="59">
        <v>55</v>
      </c>
      <c r="K30" s="58"/>
      <c r="L30" s="12">
        <f t="shared" si="14"/>
        <v>55</v>
      </c>
      <c r="M30" s="23" t="s">
        <v>47</v>
      </c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>
        <f>J30</f>
        <v>55</v>
      </c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4">
        <f t="shared" ref="AO30:AO37" si="15">SUM(N30:AN30)</f>
        <v>55</v>
      </c>
      <c r="AP30" s="12">
        <f t="shared" ref="AP30:AP69" si="16">AO30-J30</f>
        <v>0</v>
      </c>
      <c r="AQ30" s="63"/>
      <c r="AR30" s="63"/>
    </row>
    <row r="31" spans="1:44" x14ac:dyDescent="0.35">
      <c r="A31" s="10"/>
      <c r="B31" s="6"/>
      <c r="C31" s="6"/>
      <c r="D31" s="4"/>
      <c r="E31" s="4"/>
      <c r="F31" s="5"/>
      <c r="G31" s="77">
        <v>45147</v>
      </c>
      <c r="H31" s="54" t="s">
        <v>138</v>
      </c>
      <c r="I31" s="54" t="s">
        <v>139</v>
      </c>
      <c r="J31" s="59">
        <v>343.65</v>
      </c>
      <c r="K31" s="58"/>
      <c r="L31" s="12">
        <f t="shared" si="14"/>
        <v>343.65</v>
      </c>
      <c r="M31" s="23" t="s">
        <v>47</v>
      </c>
      <c r="N31" s="4"/>
      <c r="O31" s="4"/>
      <c r="P31" s="12"/>
      <c r="Q31" s="12">
        <f>J31</f>
        <v>343.65</v>
      </c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>
        <f t="shared" si="15"/>
        <v>343.65</v>
      </c>
      <c r="AP31" s="12">
        <f t="shared" si="16"/>
        <v>0</v>
      </c>
      <c r="AQ31" s="63"/>
      <c r="AR31" s="63"/>
    </row>
    <row r="32" spans="1:44" x14ac:dyDescent="0.35">
      <c r="A32" s="10"/>
      <c r="B32" s="6"/>
      <c r="C32" s="6"/>
      <c r="D32" s="4"/>
      <c r="E32" s="4"/>
      <c r="F32" s="5"/>
      <c r="G32" s="77">
        <v>45147</v>
      </c>
      <c r="H32" s="54" t="s">
        <v>138</v>
      </c>
      <c r="I32" s="54" t="s">
        <v>140</v>
      </c>
      <c r="J32" s="59">
        <v>343.65</v>
      </c>
      <c r="K32" s="58"/>
      <c r="L32" s="12">
        <f t="shared" si="14"/>
        <v>343.65</v>
      </c>
      <c r="M32" s="23" t="s">
        <v>47</v>
      </c>
      <c r="N32" s="4"/>
      <c r="O32" s="4"/>
      <c r="P32" s="12"/>
      <c r="Q32" s="12">
        <f>J32</f>
        <v>343.65</v>
      </c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4">
        <f t="shared" si="15"/>
        <v>343.65</v>
      </c>
      <c r="AP32" s="12">
        <f t="shared" si="16"/>
        <v>0</v>
      </c>
      <c r="AQ32" s="63"/>
      <c r="AR32" s="63"/>
    </row>
    <row r="33" spans="1:44" x14ac:dyDescent="0.35">
      <c r="A33" s="10"/>
      <c r="B33" s="6"/>
      <c r="C33" s="6"/>
      <c r="D33" s="4"/>
      <c r="E33" s="4"/>
      <c r="F33" s="5"/>
      <c r="G33" s="77">
        <v>45147</v>
      </c>
      <c r="H33" s="54" t="s">
        <v>141</v>
      </c>
      <c r="I33" s="54" t="s">
        <v>120</v>
      </c>
      <c r="J33" s="59">
        <v>111.67</v>
      </c>
      <c r="K33" s="58">
        <v>22.34</v>
      </c>
      <c r="L33" s="12">
        <f t="shared" si="14"/>
        <v>134.01</v>
      </c>
      <c r="M33" s="23" t="s">
        <v>47</v>
      </c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>
        <f>J33</f>
        <v>111.67</v>
      </c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4">
        <f t="shared" si="15"/>
        <v>111.67</v>
      </c>
      <c r="AP33" s="12">
        <f t="shared" si="16"/>
        <v>0</v>
      </c>
      <c r="AQ33" s="63"/>
      <c r="AR33" s="63"/>
    </row>
    <row r="34" spans="1:44" x14ac:dyDescent="0.35">
      <c r="A34" s="10"/>
      <c r="B34" s="6"/>
      <c r="C34" s="6"/>
      <c r="D34" s="4"/>
      <c r="E34" s="4"/>
      <c r="F34" s="5"/>
      <c r="G34" s="77">
        <v>45147</v>
      </c>
      <c r="H34" s="54" t="s">
        <v>142</v>
      </c>
      <c r="I34" s="54" t="s">
        <v>174</v>
      </c>
      <c r="J34" s="59">
        <v>38</v>
      </c>
      <c r="K34" s="58">
        <f>ROUND(J34*0.2,2)</f>
        <v>7.6</v>
      </c>
      <c r="L34" s="12">
        <f t="shared" si="14"/>
        <v>45.6</v>
      </c>
      <c r="M34" s="23" t="s">
        <v>47</v>
      </c>
      <c r="N34" s="12"/>
      <c r="O34" s="12"/>
      <c r="P34" s="12"/>
      <c r="Q34" s="12">
        <f>J34</f>
        <v>38</v>
      </c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4">
        <f t="shared" si="15"/>
        <v>38</v>
      </c>
      <c r="AP34" s="12">
        <f t="shared" si="16"/>
        <v>0</v>
      </c>
      <c r="AQ34" s="63"/>
      <c r="AR34" s="63"/>
    </row>
    <row r="35" spans="1:44" x14ac:dyDescent="0.35">
      <c r="A35" s="10"/>
      <c r="B35" s="6"/>
      <c r="C35" s="6"/>
      <c r="D35" s="4"/>
      <c r="E35" s="4"/>
      <c r="F35" s="5"/>
      <c r="G35" s="77">
        <v>45147</v>
      </c>
      <c r="H35" s="54" t="s">
        <v>142</v>
      </c>
      <c r="I35" s="54" t="s">
        <v>174</v>
      </c>
      <c r="J35" s="78">
        <v>313.5</v>
      </c>
      <c r="K35" s="58">
        <f>ROUND(J35*0.2,2)</f>
        <v>62.7</v>
      </c>
      <c r="L35" s="12">
        <f t="shared" si="14"/>
        <v>376.2</v>
      </c>
      <c r="M35" s="23" t="s">
        <v>47</v>
      </c>
      <c r="N35" s="4"/>
      <c r="O35" s="4"/>
      <c r="P35" s="12"/>
      <c r="Q35" s="12">
        <f>J35</f>
        <v>313.5</v>
      </c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4">
        <f t="shared" si="15"/>
        <v>313.5</v>
      </c>
      <c r="AP35" s="12">
        <f t="shared" si="16"/>
        <v>0</v>
      </c>
      <c r="AQ35" s="63"/>
      <c r="AR35" s="63"/>
    </row>
    <row r="36" spans="1:44" x14ac:dyDescent="0.35">
      <c r="A36" s="10"/>
      <c r="B36" s="6"/>
      <c r="C36" s="6"/>
      <c r="D36" s="4"/>
      <c r="E36" s="4"/>
      <c r="F36" s="5"/>
      <c r="G36" s="77">
        <v>45147</v>
      </c>
      <c r="H36" s="54" t="s">
        <v>143</v>
      </c>
      <c r="I36" s="54" t="s">
        <v>185</v>
      </c>
      <c r="J36" s="78">
        <v>5</v>
      </c>
      <c r="K36" s="58"/>
      <c r="L36" s="12">
        <f t="shared" si="14"/>
        <v>5</v>
      </c>
      <c r="M36" s="23" t="s">
        <v>47</v>
      </c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>
        <f>J36</f>
        <v>5</v>
      </c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4">
        <f t="shared" si="15"/>
        <v>5</v>
      </c>
      <c r="AP36" s="12">
        <f t="shared" si="16"/>
        <v>0</v>
      </c>
      <c r="AQ36" s="63"/>
      <c r="AR36" s="63"/>
    </row>
    <row r="37" spans="1:44" x14ac:dyDescent="0.35">
      <c r="A37" s="10"/>
      <c r="B37" s="6"/>
      <c r="C37" s="6"/>
      <c r="D37" s="4"/>
      <c r="E37" s="4"/>
      <c r="F37" s="5"/>
      <c r="G37" s="77">
        <v>45147</v>
      </c>
      <c r="H37" s="54" t="s">
        <v>138</v>
      </c>
      <c r="I37" s="54" t="s">
        <v>139</v>
      </c>
      <c r="J37" s="59">
        <v>343.65</v>
      </c>
      <c r="K37" s="58"/>
      <c r="L37" s="12">
        <f t="shared" ref="L37:L39" si="17">SUM(J37:K37)</f>
        <v>343.65</v>
      </c>
      <c r="M37" s="23" t="s">
        <v>47</v>
      </c>
      <c r="N37" s="12"/>
      <c r="O37" s="12"/>
      <c r="P37" s="12"/>
      <c r="Q37" s="12">
        <f>J37</f>
        <v>343.65</v>
      </c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>
        <f t="shared" si="15"/>
        <v>343.65</v>
      </c>
      <c r="AP37" s="12">
        <f t="shared" si="16"/>
        <v>0</v>
      </c>
      <c r="AQ37" s="63"/>
      <c r="AR37" s="63"/>
    </row>
    <row r="38" spans="1:44" x14ac:dyDescent="0.35">
      <c r="A38" s="10"/>
      <c r="B38" s="6"/>
      <c r="C38" s="6"/>
      <c r="D38" s="4"/>
      <c r="E38" s="4"/>
      <c r="F38" s="5"/>
      <c r="G38" s="77">
        <v>45147</v>
      </c>
      <c r="H38" s="54" t="s">
        <v>164</v>
      </c>
      <c r="I38" s="54" t="s">
        <v>144</v>
      </c>
      <c r="J38" s="59">
        <v>210</v>
      </c>
      <c r="K38" s="58">
        <f>ROUND(J38*0.2,2)</f>
        <v>42</v>
      </c>
      <c r="L38" s="12">
        <f t="shared" si="17"/>
        <v>252</v>
      </c>
      <c r="M38" s="23" t="s">
        <v>47</v>
      </c>
      <c r="N38" s="4"/>
      <c r="O38" s="4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>
        <f>J38</f>
        <v>210</v>
      </c>
      <c r="AF38" s="12"/>
      <c r="AG38" s="12"/>
      <c r="AH38" s="12"/>
      <c r="AI38" s="12"/>
      <c r="AJ38" s="12"/>
      <c r="AK38" s="12"/>
      <c r="AL38" s="12"/>
      <c r="AM38" s="12"/>
      <c r="AN38" s="12"/>
      <c r="AO38" s="4">
        <f t="shared" ref="AO38:AO42" si="18">SUM(N38:AN38)</f>
        <v>210</v>
      </c>
      <c r="AP38" s="12">
        <f t="shared" si="16"/>
        <v>0</v>
      </c>
      <c r="AQ38" s="63"/>
      <c r="AR38" s="63"/>
    </row>
    <row r="39" spans="1:44" x14ac:dyDescent="0.35">
      <c r="A39" s="10"/>
      <c r="B39" s="6"/>
      <c r="C39" s="6"/>
      <c r="D39" s="4"/>
      <c r="E39" s="4"/>
      <c r="F39" s="5"/>
      <c r="G39" s="65">
        <v>45147</v>
      </c>
      <c r="H39" s="75" t="s">
        <v>46</v>
      </c>
      <c r="I39" s="75" t="s">
        <v>146</v>
      </c>
      <c r="J39" s="73">
        <v>265.10000000000002</v>
      </c>
      <c r="K39" s="80">
        <f>ROUND(J39*0.2,2)</f>
        <v>53.02</v>
      </c>
      <c r="L39" s="68">
        <f t="shared" si="17"/>
        <v>318.12</v>
      </c>
      <c r="M39" s="95" t="s">
        <v>47</v>
      </c>
      <c r="N39" s="68">
        <f>J39</f>
        <v>265.10000000000002</v>
      </c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68"/>
      <c r="Z39" s="68"/>
      <c r="AA39" s="68"/>
      <c r="AB39" s="68"/>
      <c r="AC39" s="68"/>
      <c r="AD39" s="68"/>
      <c r="AE39" s="68"/>
      <c r="AF39" s="68"/>
      <c r="AG39" s="68"/>
      <c r="AH39" s="68"/>
      <c r="AI39" s="68"/>
      <c r="AJ39" s="68"/>
      <c r="AK39" s="68"/>
      <c r="AL39" s="68"/>
      <c r="AM39" s="68"/>
      <c r="AN39" s="68"/>
      <c r="AO39" s="67">
        <f t="shared" si="18"/>
        <v>265.10000000000002</v>
      </c>
      <c r="AP39" s="68">
        <f t="shared" si="16"/>
        <v>0</v>
      </c>
      <c r="AQ39" s="63"/>
      <c r="AR39" s="63"/>
    </row>
    <row r="40" spans="1:44" x14ac:dyDescent="0.35">
      <c r="A40" s="10"/>
      <c r="B40" s="6"/>
      <c r="C40" s="6"/>
      <c r="D40" s="4"/>
      <c r="E40" s="4"/>
      <c r="F40" s="5"/>
      <c r="G40" s="77">
        <v>45175</v>
      </c>
      <c r="H40" s="54" t="s">
        <v>46</v>
      </c>
      <c r="I40" s="54" t="s">
        <v>146</v>
      </c>
      <c r="J40" s="59">
        <v>1009.1</v>
      </c>
      <c r="K40" s="58">
        <f>ROUND(J40*0.2,2)</f>
        <v>201.82</v>
      </c>
      <c r="L40" s="12">
        <f t="shared" ref="L40:L56" si="19">SUM(J40:K40)</f>
        <v>1210.92</v>
      </c>
      <c r="M40" s="23" t="s">
        <v>47</v>
      </c>
      <c r="N40" s="12">
        <f>J40</f>
        <v>1009.1</v>
      </c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>
        <f t="shared" si="18"/>
        <v>1009.1</v>
      </c>
      <c r="AP40" s="12">
        <f t="shared" si="16"/>
        <v>0</v>
      </c>
      <c r="AQ40" s="63"/>
      <c r="AR40" s="63"/>
    </row>
    <row r="41" spans="1:44" x14ac:dyDescent="0.35">
      <c r="A41" s="10"/>
      <c r="B41" s="6"/>
      <c r="C41" s="6"/>
      <c r="D41" s="4"/>
      <c r="E41" s="4"/>
      <c r="F41" s="5"/>
      <c r="G41" s="77">
        <v>45176</v>
      </c>
      <c r="H41" s="54" t="s">
        <v>128</v>
      </c>
      <c r="I41" s="54" t="s">
        <v>130</v>
      </c>
      <c r="J41" s="59">
        <v>4.5999999999999996</v>
      </c>
      <c r="K41" s="58"/>
      <c r="L41" s="12">
        <f t="shared" si="19"/>
        <v>4.5999999999999996</v>
      </c>
      <c r="M41" s="23" t="s">
        <v>47</v>
      </c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>
        <f>J41</f>
        <v>4.5999999999999996</v>
      </c>
      <c r="AJ41" s="12"/>
      <c r="AK41" s="12"/>
      <c r="AL41" s="12"/>
      <c r="AM41" s="12"/>
      <c r="AN41" s="12"/>
      <c r="AO41" s="12">
        <f t="shared" si="18"/>
        <v>4.5999999999999996</v>
      </c>
      <c r="AP41" s="12">
        <f t="shared" si="16"/>
        <v>0</v>
      </c>
      <c r="AQ41" s="63"/>
      <c r="AR41" s="63"/>
    </row>
    <row r="42" spans="1:44" x14ac:dyDescent="0.35">
      <c r="A42" s="10"/>
      <c r="B42" s="6"/>
      <c r="C42" s="6"/>
      <c r="D42" s="4"/>
      <c r="E42" s="4"/>
      <c r="F42" s="5"/>
      <c r="G42" s="77">
        <v>45181</v>
      </c>
      <c r="H42" s="54" t="s">
        <v>109</v>
      </c>
      <c r="I42" s="54" t="s">
        <v>165</v>
      </c>
      <c r="J42" s="59">
        <v>3</v>
      </c>
      <c r="K42" s="58"/>
      <c r="L42" s="12">
        <f t="shared" si="19"/>
        <v>3</v>
      </c>
      <c r="M42" s="23" t="s">
        <v>47</v>
      </c>
      <c r="N42" s="12"/>
      <c r="O42" s="12">
        <f>J42</f>
        <v>3</v>
      </c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>
        <f t="shared" si="18"/>
        <v>3</v>
      </c>
      <c r="AP42" s="12">
        <f t="shared" si="16"/>
        <v>0</v>
      </c>
      <c r="AQ42" s="63"/>
      <c r="AR42" s="63"/>
    </row>
    <row r="43" spans="1:44" x14ac:dyDescent="0.35">
      <c r="A43" s="10"/>
      <c r="B43" s="6"/>
      <c r="C43" s="6"/>
      <c r="D43" s="4"/>
      <c r="E43" s="4"/>
      <c r="F43" s="5"/>
      <c r="G43" s="77">
        <v>45181</v>
      </c>
      <c r="H43" s="54" t="s">
        <v>109</v>
      </c>
      <c r="I43" s="54" t="s">
        <v>182</v>
      </c>
      <c r="J43" s="59">
        <v>40.340000000000003</v>
      </c>
      <c r="K43" s="58"/>
      <c r="L43" s="12">
        <f t="shared" si="19"/>
        <v>40.340000000000003</v>
      </c>
      <c r="M43" s="23" t="s">
        <v>47</v>
      </c>
      <c r="N43" s="4"/>
      <c r="O43" s="12"/>
      <c r="P43" s="12"/>
      <c r="Q43" s="12">
        <f>J43</f>
        <v>40.340000000000003</v>
      </c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>
        <f t="shared" ref="AO43:AO57" si="20">SUM(N43:AN43)</f>
        <v>40.340000000000003</v>
      </c>
      <c r="AP43" s="12">
        <f t="shared" si="16"/>
        <v>0</v>
      </c>
      <c r="AQ43" s="63"/>
      <c r="AR43" s="63"/>
    </row>
    <row r="44" spans="1:44" x14ac:dyDescent="0.35">
      <c r="A44" s="10"/>
      <c r="B44" s="6"/>
      <c r="C44" s="6"/>
      <c r="D44" s="4"/>
      <c r="E44" s="4"/>
      <c r="F44" s="5"/>
      <c r="G44" s="65">
        <v>45199</v>
      </c>
      <c r="H44" s="75" t="s">
        <v>134</v>
      </c>
      <c r="I44" s="75" t="s">
        <v>135</v>
      </c>
      <c r="J44" s="73">
        <v>18</v>
      </c>
      <c r="K44" s="80"/>
      <c r="L44" s="68">
        <f t="shared" si="19"/>
        <v>18</v>
      </c>
      <c r="M44" s="95" t="s">
        <v>47</v>
      </c>
      <c r="N44" s="67"/>
      <c r="O44" s="68">
        <f>J44</f>
        <v>18</v>
      </c>
      <c r="P44" s="68"/>
      <c r="Q44" s="68"/>
      <c r="R44" s="68"/>
      <c r="S44" s="68"/>
      <c r="T44" s="68"/>
      <c r="U44" s="68"/>
      <c r="V44" s="68"/>
      <c r="W44" s="68"/>
      <c r="X44" s="68"/>
      <c r="Y44" s="68"/>
      <c r="Z44" s="68"/>
      <c r="AA44" s="68"/>
      <c r="AB44" s="68"/>
      <c r="AC44" s="68"/>
      <c r="AD44" s="68"/>
      <c r="AE44" s="68"/>
      <c r="AF44" s="68"/>
      <c r="AG44" s="68"/>
      <c r="AH44" s="68"/>
      <c r="AI44" s="68"/>
      <c r="AJ44" s="68"/>
      <c r="AK44" s="68"/>
      <c r="AL44" s="68"/>
      <c r="AM44" s="68"/>
      <c r="AN44" s="68"/>
      <c r="AO44" s="68">
        <f t="shared" si="20"/>
        <v>18</v>
      </c>
      <c r="AP44" s="68">
        <f t="shared" si="16"/>
        <v>0</v>
      </c>
      <c r="AQ44" s="63"/>
      <c r="AR44" s="63"/>
    </row>
    <row r="45" spans="1:44" x14ac:dyDescent="0.35">
      <c r="A45" s="10"/>
      <c r="B45" s="6"/>
      <c r="C45" s="6"/>
      <c r="D45" s="4"/>
      <c r="E45" s="4"/>
      <c r="F45" s="5"/>
      <c r="G45" s="10">
        <v>45201</v>
      </c>
      <c r="H45" s="6" t="s">
        <v>147</v>
      </c>
      <c r="I45" s="12" t="s">
        <v>148</v>
      </c>
      <c r="J45" s="12">
        <v>615.72</v>
      </c>
      <c r="K45" s="58"/>
      <c r="L45" s="12">
        <f t="shared" si="19"/>
        <v>615.72</v>
      </c>
      <c r="M45" s="23" t="s">
        <v>47</v>
      </c>
      <c r="N45" s="4"/>
      <c r="O45" s="4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>
        <f>J45</f>
        <v>615.72</v>
      </c>
      <c r="AG45" s="12"/>
      <c r="AH45" s="12"/>
      <c r="AI45" s="12"/>
      <c r="AJ45" s="12"/>
      <c r="AK45" s="12"/>
      <c r="AL45" s="12"/>
      <c r="AM45" s="12"/>
      <c r="AN45" s="12"/>
      <c r="AO45" s="12">
        <f t="shared" si="20"/>
        <v>615.72</v>
      </c>
      <c r="AP45" s="12">
        <f t="shared" si="16"/>
        <v>0</v>
      </c>
      <c r="AQ45" s="63"/>
      <c r="AR45" s="63"/>
    </row>
    <row r="46" spans="1:44" x14ac:dyDescent="0.35">
      <c r="A46" s="10"/>
      <c r="B46" s="6"/>
      <c r="C46" s="6"/>
      <c r="D46" s="4"/>
      <c r="E46" s="4"/>
      <c r="F46" s="5"/>
      <c r="G46" s="10">
        <v>45201</v>
      </c>
      <c r="H46" s="54" t="s">
        <v>46</v>
      </c>
      <c r="I46" s="54" t="s">
        <v>146</v>
      </c>
      <c r="J46" s="59">
        <v>992</v>
      </c>
      <c r="K46" s="58">
        <f>ROUND(J46*0.2,2)</f>
        <v>198.4</v>
      </c>
      <c r="L46" s="12">
        <f t="shared" si="19"/>
        <v>1190.4000000000001</v>
      </c>
      <c r="M46" s="23" t="s">
        <v>47</v>
      </c>
      <c r="N46" s="4">
        <f>J46</f>
        <v>992</v>
      </c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4">
        <f t="shared" si="20"/>
        <v>992</v>
      </c>
      <c r="AP46" s="12">
        <f t="shared" si="16"/>
        <v>0</v>
      </c>
      <c r="AQ46" s="63"/>
      <c r="AR46" s="63"/>
    </row>
    <row r="47" spans="1:44" x14ac:dyDescent="0.35">
      <c r="A47" s="10"/>
      <c r="B47" s="6"/>
      <c r="C47" s="6"/>
      <c r="D47" s="4"/>
      <c r="E47" s="4"/>
      <c r="F47" s="5"/>
      <c r="G47" s="10">
        <v>45201</v>
      </c>
      <c r="H47" s="54" t="s">
        <v>143</v>
      </c>
      <c r="I47" s="54" t="s">
        <v>173</v>
      </c>
      <c r="J47" s="59">
        <v>4.5</v>
      </c>
      <c r="K47" s="58"/>
      <c r="L47" s="12">
        <f t="shared" si="19"/>
        <v>4.5</v>
      </c>
      <c r="M47" s="23" t="s">
        <v>47</v>
      </c>
      <c r="N47" s="4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>
        <f>J47</f>
        <v>4.5</v>
      </c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>
        <f t="shared" si="20"/>
        <v>4.5</v>
      </c>
      <c r="AP47" s="12">
        <f t="shared" si="16"/>
        <v>0</v>
      </c>
      <c r="AQ47" s="63"/>
      <c r="AR47" s="63"/>
    </row>
    <row r="48" spans="1:44" x14ac:dyDescent="0.35">
      <c r="A48" s="10"/>
      <c r="B48" s="6"/>
      <c r="C48" s="6"/>
      <c r="D48" s="4"/>
      <c r="E48" s="4"/>
      <c r="F48" s="5"/>
      <c r="G48" s="10">
        <v>45201</v>
      </c>
      <c r="H48" s="54" t="s">
        <v>138</v>
      </c>
      <c r="I48" s="54" t="s">
        <v>140</v>
      </c>
      <c r="J48" s="59">
        <v>343.65</v>
      </c>
      <c r="K48" s="58"/>
      <c r="L48" s="12">
        <f t="shared" si="19"/>
        <v>343.65</v>
      </c>
      <c r="M48" s="23" t="s">
        <v>47</v>
      </c>
      <c r="N48" s="4"/>
      <c r="O48" s="12"/>
      <c r="P48" s="12"/>
      <c r="Q48" s="12">
        <f>J48</f>
        <v>343.65</v>
      </c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>
        <f t="shared" si="20"/>
        <v>343.65</v>
      </c>
      <c r="AP48" s="12">
        <f t="shared" si="16"/>
        <v>0</v>
      </c>
      <c r="AQ48" s="63"/>
      <c r="AR48" s="63"/>
    </row>
    <row r="49" spans="1:44" x14ac:dyDescent="0.35">
      <c r="A49" s="10"/>
      <c r="B49" s="6"/>
      <c r="C49" s="6"/>
      <c r="D49" s="4"/>
      <c r="E49" s="4"/>
      <c r="F49" s="5"/>
      <c r="G49" s="10">
        <v>45201</v>
      </c>
      <c r="H49" s="54" t="s">
        <v>138</v>
      </c>
      <c r="I49" s="54" t="s">
        <v>145</v>
      </c>
      <c r="J49" s="59">
        <v>343.65</v>
      </c>
      <c r="K49" s="58"/>
      <c r="L49" s="12">
        <f t="shared" si="19"/>
        <v>343.65</v>
      </c>
      <c r="M49" s="23" t="s">
        <v>47</v>
      </c>
      <c r="N49" s="4"/>
      <c r="O49" s="12"/>
      <c r="P49" s="12"/>
      <c r="Q49" s="12">
        <f>J49</f>
        <v>343.65</v>
      </c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>
        <f t="shared" si="20"/>
        <v>343.65</v>
      </c>
      <c r="AP49" s="12">
        <f t="shared" si="16"/>
        <v>0</v>
      </c>
      <c r="AQ49" s="63"/>
      <c r="AR49" s="63"/>
    </row>
    <row r="50" spans="1:44" x14ac:dyDescent="0.35">
      <c r="A50" s="10"/>
      <c r="B50" s="6"/>
      <c r="C50" s="6"/>
      <c r="D50" s="4"/>
      <c r="E50" s="4"/>
      <c r="F50" s="5"/>
      <c r="G50" s="10">
        <v>45201</v>
      </c>
      <c r="H50" s="54" t="s">
        <v>143</v>
      </c>
      <c r="I50" s="54" t="s">
        <v>173</v>
      </c>
      <c r="J50" s="59">
        <v>4.5</v>
      </c>
      <c r="K50" s="58"/>
      <c r="L50" s="12">
        <f t="shared" si="19"/>
        <v>4.5</v>
      </c>
      <c r="M50" s="23" t="s">
        <v>47</v>
      </c>
      <c r="N50" s="4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>
        <f>J50</f>
        <v>4.5</v>
      </c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>
        <f t="shared" si="20"/>
        <v>4.5</v>
      </c>
      <c r="AP50" s="12">
        <f t="shared" si="16"/>
        <v>0</v>
      </c>
      <c r="AQ50" s="63"/>
      <c r="AR50" s="63"/>
    </row>
    <row r="51" spans="1:44" x14ac:dyDescent="0.35">
      <c r="A51" s="10"/>
      <c r="B51" s="6"/>
      <c r="C51" s="6"/>
      <c r="D51" s="4"/>
      <c r="E51" s="4"/>
      <c r="F51" s="5"/>
      <c r="G51" s="10">
        <v>45205</v>
      </c>
      <c r="H51" s="54" t="s">
        <v>128</v>
      </c>
      <c r="I51" s="54" t="s">
        <v>130</v>
      </c>
      <c r="J51" s="59">
        <v>4.5999999999999996</v>
      </c>
      <c r="K51" s="58"/>
      <c r="L51" s="12">
        <f t="shared" si="19"/>
        <v>4.5999999999999996</v>
      </c>
      <c r="M51" s="23" t="s">
        <v>47</v>
      </c>
      <c r="N51" s="4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>
        <f>J51</f>
        <v>4.5999999999999996</v>
      </c>
      <c r="AJ51" s="12"/>
      <c r="AK51" s="12"/>
      <c r="AL51" s="12"/>
      <c r="AM51" s="12"/>
      <c r="AN51" s="12"/>
      <c r="AO51" s="12">
        <f t="shared" si="20"/>
        <v>4.5999999999999996</v>
      </c>
      <c r="AP51" s="12">
        <f t="shared" si="16"/>
        <v>0</v>
      </c>
      <c r="AQ51" s="63"/>
      <c r="AR51" s="63"/>
    </row>
    <row r="52" spans="1:44" x14ac:dyDescent="0.35">
      <c r="A52" s="10"/>
      <c r="B52" s="6"/>
      <c r="C52" s="6"/>
      <c r="D52" s="4"/>
      <c r="E52" s="4"/>
      <c r="F52" s="5"/>
      <c r="G52" s="65">
        <v>45209</v>
      </c>
      <c r="H52" s="75" t="s">
        <v>109</v>
      </c>
      <c r="I52" s="75" t="s">
        <v>131</v>
      </c>
      <c r="J52" s="79">
        <v>3</v>
      </c>
      <c r="K52" s="80"/>
      <c r="L52" s="68">
        <f t="shared" si="19"/>
        <v>3</v>
      </c>
      <c r="M52" s="95" t="s">
        <v>47</v>
      </c>
      <c r="N52" s="67"/>
      <c r="O52" s="68">
        <f>J52</f>
        <v>3</v>
      </c>
      <c r="P52" s="68"/>
      <c r="Q52" s="68"/>
      <c r="R52" s="68"/>
      <c r="S52" s="68"/>
      <c r="T52" s="68"/>
      <c r="U52" s="68"/>
      <c r="V52" s="68"/>
      <c r="W52" s="68"/>
      <c r="X52" s="68"/>
      <c r="Y52" s="68"/>
      <c r="Z52" s="68"/>
      <c r="AA52" s="68"/>
      <c r="AB52" s="68"/>
      <c r="AC52" s="68"/>
      <c r="AD52" s="68"/>
      <c r="AE52" s="68"/>
      <c r="AF52" s="68"/>
      <c r="AG52" s="68"/>
      <c r="AH52" s="68"/>
      <c r="AI52" s="68"/>
      <c r="AJ52" s="68"/>
      <c r="AK52" s="68"/>
      <c r="AL52" s="68"/>
      <c r="AM52" s="68"/>
      <c r="AN52" s="68"/>
      <c r="AO52" s="68">
        <f t="shared" si="20"/>
        <v>3</v>
      </c>
      <c r="AP52" s="68">
        <f t="shared" si="16"/>
        <v>0</v>
      </c>
      <c r="AQ52" s="63"/>
      <c r="AR52" s="63"/>
    </row>
    <row r="53" spans="1:44" x14ac:dyDescent="0.35">
      <c r="A53" s="10"/>
      <c r="B53" s="6"/>
      <c r="C53" s="6"/>
      <c r="D53" s="4"/>
      <c r="E53" s="4"/>
      <c r="F53" s="5"/>
      <c r="G53" s="10">
        <v>45237</v>
      </c>
      <c r="H53" s="54" t="s">
        <v>128</v>
      </c>
      <c r="I53" s="54" t="s">
        <v>130</v>
      </c>
      <c r="J53" s="59">
        <v>4.5999999999999996</v>
      </c>
      <c r="K53" s="58"/>
      <c r="L53" s="12">
        <f t="shared" si="19"/>
        <v>4.5999999999999996</v>
      </c>
      <c r="M53" s="23" t="s">
        <v>47</v>
      </c>
      <c r="N53" s="4"/>
      <c r="O53" s="4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>
        <f>J53</f>
        <v>4.5999999999999996</v>
      </c>
      <c r="AJ53" s="12"/>
      <c r="AK53" s="12"/>
      <c r="AL53" s="12"/>
      <c r="AM53" s="12"/>
      <c r="AN53" s="12"/>
      <c r="AO53" s="12">
        <f t="shared" si="20"/>
        <v>4.5999999999999996</v>
      </c>
      <c r="AP53" s="12">
        <f t="shared" si="16"/>
        <v>0</v>
      </c>
      <c r="AQ53" s="63"/>
      <c r="AR53" s="63"/>
    </row>
    <row r="54" spans="1:44" x14ac:dyDescent="0.35">
      <c r="A54" s="10"/>
      <c r="B54" s="6"/>
      <c r="C54" s="6"/>
      <c r="D54" s="4"/>
      <c r="E54" s="4"/>
      <c r="F54" s="5"/>
      <c r="G54" s="10">
        <v>45239</v>
      </c>
      <c r="H54" s="54" t="s">
        <v>109</v>
      </c>
      <c r="I54" s="54" t="s">
        <v>131</v>
      </c>
      <c r="J54" s="59">
        <v>3</v>
      </c>
      <c r="K54" s="58"/>
      <c r="L54" s="12">
        <f t="shared" si="19"/>
        <v>3</v>
      </c>
      <c r="M54" s="23" t="s">
        <v>47</v>
      </c>
      <c r="N54" s="4"/>
      <c r="O54" s="4">
        <f>J54</f>
        <v>3</v>
      </c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4">
        <f t="shared" si="20"/>
        <v>3</v>
      </c>
      <c r="AP54" s="12">
        <f t="shared" si="16"/>
        <v>0</v>
      </c>
      <c r="AQ54" s="63"/>
      <c r="AR54" s="63"/>
    </row>
    <row r="55" spans="1:44" x14ac:dyDescent="0.35">
      <c r="A55" s="10"/>
      <c r="B55" s="6"/>
      <c r="C55" s="6"/>
      <c r="D55" s="4"/>
      <c r="E55" s="4"/>
      <c r="F55" s="5"/>
      <c r="G55" s="65">
        <v>45251</v>
      </c>
      <c r="H55" s="75" t="s">
        <v>132</v>
      </c>
      <c r="I55" s="75" t="s">
        <v>133</v>
      </c>
      <c r="J55" s="80">
        <v>23.93</v>
      </c>
      <c r="K55" s="80">
        <f>ROUND(J55*0.2,2)</f>
        <v>4.79</v>
      </c>
      <c r="L55" s="68">
        <f t="shared" si="19"/>
        <v>28.72</v>
      </c>
      <c r="M55" s="95" t="s">
        <v>47</v>
      </c>
      <c r="N55" s="67"/>
      <c r="O55" s="68"/>
      <c r="P55" s="68"/>
      <c r="Q55" s="68"/>
      <c r="R55" s="68">
        <f>J55</f>
        <v>23.93</v>
      </c>
      <c r="S55" s="68"/>
      <c r="T55" s="68"/>
      <c r="U55" s="68"/>
      <c r="V55" s="68"/>
      <c r="W55" s="68"/>
      <c r="X55" s="68"/>
      <c r="Y55" s="68"/>
      <c r="Z55" s="68"/>
      <c r="AA55" s="68"/>
      <c r="AB55" s="68"/>
      <c r="AC55" s="68"/>
      <c r="AD55" s="68"/>
      <c r="AE55" s="68"/>
      <c r="AF55" s="68"/>
      <c r="AG55" s="68"/>
      <c r="AH55" s="68"/>
      <c r="AI55" s="68"/>
      <c r="AJ55" s="68"/>
      <c r="AK55" s="68"/>
      <c r="AL55" s="68"/>
      <c r="AM55" s="68"/>
      <c r="AN55" s="68"/>
      <c r="AO55" s="67">
        <f t="shared" si="20"/>
        <v>23.93</v>
      </c>
      <c r="AP55" s="68">
        <f t="shared" si="16"/>
        <v>0</v>
      </c>
      <c r="AQ55" s="63"/>
      <c r="AR55" s="63"/>
    </row>
    <row r="56" spans="1:44" x14ac:dyDescent="0.35">
      <c r="A56" s="10"/>
      <c r="B56" s="6"/>
      <c r="C56" s="6"/>
      <c r="D56" s="4"/>
      <c r="E56" s="4"/>
      <c r="F56" s="5"/>
      <c r="G56" s="76">
        <v>45271</v>
      </c>
      <c r="H56" s="56" t="s">
        <v>109</v>
      </c>
      <c r="I56" s="56" t="s">
        <v>165</v>
      </c>
      <c r="J56" s="81">
        <v>3</v>
      </c>
      <c r="K56" s="87"/>
      <c r="L56" s="12">
        <f t="shared" si="19"/>
        <v>3</v>
      </c>
      <c r="M56" s="23" t="s">
        <v>47</v>
      </c>
      <c r="N56" s="4"/>
      <c r="O56" s="12">
        <f>J56</f>
        <v>3</v>
      </c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>
        <f t="shared" si="20"/>
        <v>3</v>
      </c>
      <c r="AP56" s="12">
        <f t="shared" si="16"/>
        <v>0</v>
      </c>
      <c r="AQ56" s="63"/>
      <c r="AR56" s="63"/>
    </row>
    <row r="57" spans="1:44" x14ac:dyDescent="0.35">
      <c r="A57" s="10"/>
      <c r="B57" s="6"/>
      <c r="C57" s="6"/>
      <c r="D57" s="4"/>
      <c r="E57" s="4"/>
      <c r="F57" s="5"/>
      <c r="G57" s="77">
        <v>45278</v>
      </c>
      <c r="H57" s="54" t="s">
        <v>132</v>
      </c>
      <c r="I57" s="54" t="s">
        <v>133</v>
      </c>
      <c r="J57" s="58">
        <v>21.89</v>
      </c>
      <c r="K57" s="58">
        <f>ROUND(J57*0.2,2)</f>
        <v>4.38</v>
      </c>
      <c r="L57" s="12">
        <f>SUM(J57:K57)</f>
        <v>26.27</v>
      </c>
      <c r="M57" s="23" t="s">
        <v>47</v>
      </c>
      <c r="N57" s="4"/>
      <c r="O57" s="4"/>
      <c r="P57" s="12"/>
      <c r="Q57" s="12"/>
      <c r="R57" s="12">
        <f>J57</f>
        <v>21.89</v>
      </c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>
        <f t="shared" si="20"/>
        <v>21.89</v>
      </c>
      <c r="AP57" s="12">
        <f t="shared" si="16"/>
        <v>0</v>
      </c>
      <c r="AQ57" s="63"/>
      <c r="AR57" s="63"/>
    </row>
    <row r="58" spans="1:44" x14ac:dyDescent="0.35">
      <c r="A58" s="10"/>
      <c r="B58" s="6"/>
      <c r="C58" s="6"/>
      <c r="D58" s="4"/>
      <c r="E58" s="4"/>
      <c r="F58" s="5"/>
      <c r="G58" s="77">
        <v>45279</v>
      </c>
      <c r="H58" s="54" t="s">
        <v>128</v>
      </c>
      <c r="I58" s="54" t="s">
        <v>130</v>
      </c>
      <c r="J58" s="59">
        <v>4.5999999999999996</v>
      </c>
      <c r="K58" s="58"/>
      <c r="L58" s="12">
        <f t="shared" ref="L58:L94" si="21">SUM(J58:K58)</f>
        <v>4.5999999999999996</v>
      </c>
      <c r="M58" s="23" t="s">
        <v>47</v>
      </c>
      <c r="N58" s="4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>
        <f>J58</f>
        <v>4.5999999999999996</v>
      </c>
      <c r="AJ58" s="12"/>
      <c r="AK58" s="12"/>
      <c r="AL58" s="12"/>
      <c r="AM58" s="12"/>
      <c r="AN58" s="12"/>
      <c r="AO58" s="4">
        <f t="shared" ref="AO58:AO69" si="22">SUM(N58:AN58)</f>
        <v>4.5999999999999996</v>
      </c>
      <c r="AP58" s="12">
        <f t="shared" si="16"/>
        <v>0</v>
      </c>
      <c r="AQ58" s="63"/>
      <c r="AR58" s="63"/>
    </row>
    <row r="59" spans="1:44" x14ac:dyDescent="0.35">
      <c r="A59" s="10"/>
      <c r="B59" s="6"/>
      <c r="C59" s="6"/>
      <c r="D59" s="4"/>
      <c r="E59" s="4"/>
      <c r="F59" s="5"/>
      <c r="G59" s="65">
        <v>45291</v>
      </c>
      <c r="H59" s="75" t="s">
        <v>134</v>
      </c>
      <c r="I59" s="75" t="s">
        <v>135</v>
      </c>
      <c r="J59" s="73">
        <v>18</v>
      </c>
      <c r="K59" s="80"/>
      <c r="L59" s="68">
        <f>SUM(J59:K59)</f>
        <v>18</v>
      </c>
      <c r="M59" s="95" t="s">
        <v>47</v>
      </c>
      <c r="N59" s="67"/>
      <c r="O59" s="68">
        <f>J59</f>
        <v>18</v>
      </c>
      <c r="P59" s="68"/>
      <c r="Q59" s="68"/>
      <c r="R59" s="68"/>
      <c r="S59" s="68"/>
      <c r="T59" s="68"/>
      <c r="U59" s="68"/>
      <c r="V59" s="68"/>
      <c r="W59" s="68"/>
      <c r="X59" s="68"/>
      <c r="Y59" s="68"/>
      <c r="Z59" s="68"/>
      <c r="AA59" s="68"/>
      <c r="AB59" s="68"/>
      <c r="AC59" s="68"/>
      <c r="AD59" s="68"/>
      <c r="AE59" s="68"/>
      <c r="AF59" s="68"/>
      <c r="AG59" s="68"/>
      <c r="AH59" s="68"/>
      <c r="AI59" s="68"/>
      <c r="AJ59" s="68"/>
      <c r="AK59" s="68"/>
      <c r="AL59" s="68"/>
      <c r="AM59" s="68"/>
      <c r="AN59" s="68"/>
      <c r="AO59" s="68">
        <f t="shared" si="22"/>
        <v>18</v>
      </c>
      <c r="AP59" s="68">
        <f t="shared" si="16"/>
        <v>0</v>
      </c>
      <c r="AQ59" s="63"/>
      <c r="AR59" s="63"/>
    </row>
    <row r="60" spans="1:44" x14ac:dyDescent="0.35">
      <c r="A60" s="13"/>
      <c r="B60" s="13"/>
      <c r="C60" s="13"/>
      <c r="D60" s="14">
        <f>SUM(D3:D59)</f>
        <v>230</v>
      </c>
      <c r="E60" s="14">
        <f>SUM(E3:E59)</f>
        <v>14150.989999999998</v>
      </c>
      <c r="F60" s="15">
        <f>SUM(F3:F59)</f>
        <v>31450.410000000003</v>
      </c>
      <c r="G60" s="69">
        <v>45299</v>
      </c>
      <c r="H60" s="56" t="s">
        <v>128</v>
      </c>
      <c r="I60" s="56" t="s">
        <v>130</v>
      </c>
      <c r="J60" s="81">
        <v>4.5999999999999996</v>
      </c>
      <c r="K60" s="58"/>
      <c r="L60" s="12">
        <f t="shared" si="21"/>
        <v>4.5999999999999996</v>
      </c>
      <c r="M60" s="23" t="s">
        <v>47</v>
      </c>
      <c r="N60" s="4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>
        <f>J60</f>
        <v>4.5999999999999996</v>
      </c>
      <c r="AJ60" s="12"/>
      <c r="AK60" s="12"/>
      <c r="AL60" s="12"/>
      <c r="AM60" s="12"/>
      <c r="AN60" s="12"/>
      <c r="AO60" s="12">
        <f t="shared" si="22"/>
        <v>4.5999999999999996</v>
      </c>
      <c r="AP60" s="12">
        <f t="shared" si="16"/>
        <v>0</v>
      </c>
      <c r="AQ60" s="63"/>
      <c r="AR60" s="63"/>
    </row>
    <row r="61" spans="1:44" x14ac:dyDescent="0.35">
      <c r="A61" s="3"/>
      <c r="B61" s="6"/>
      <c r="C61" s="6"/>
      <c r="D61" s="18" t="s">
        <v>16</v>
      </c>
      <c r="E61" s="18"/>
      <c r="F61" s="44">
        <f>SUM(F3:F59)-SUM(L3:L97)</f>
        <v>11942.310000000001</v>
      </c>
      <c r="G61" s="10">
        <v>45301</v>
      </c>
      <c r="H61" s="54" t="s">
        <v>109</v>
      </c>
      <c r="I61" s="54" t="s">
        <v>165</v>
      </c>
      <c r="J61" s="59">
        <v>3</v>
      </c>
      <c r="K61" s="58"/>
      <c r="L61" s="12">
        <f t="shared" si="21"/>
        <v>3</v>
      </c>
      <c r="M61" s="23" t="s">
        <v>47</v>
      </c>
      <c r="N61" s="4"/>
      <c r="O61" s="12">
        <f>J61</f>
        <v>3</v>
      </c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4">
        <f t="shared" si="22"/>
        <v>3</v>
      </c>
      <c r="AP61" s="12">
        <f t="shared" si="16"/>
        <v>0</v>
      </c>
      <c r="AQ61" s="63"/>
      <c r="AR61" s="63"/>
    </row>
    <row r="62" spans="1:44" x14ac:dyDescent="0.35">
      <c r="A62" s="3"/>
      <c r="B62" s="6"/>
      <c r="C62" s="6"/>
      <c r="D62" s="18"/>
      <c r="E62" s="18"/>
      <c r="F62" s="19"/>
      <c r="G62" s="10">
        <v>45308</v>
      </c>
      <c r="H62" s="54" t="s">
        <v>153</v>
      </c>
      <c r="I62" s="54" t="s">
        <v>25</v>
      </c>
      <c r="J62" s="59">
        <v>313.5</v>
      </c>
      <c r="K62" s="58">
        <f>ROUND(J62*0.2,2)</f>
        <v>62.7</v>
      </c>
      <c r="L62" s="12">
        <f t="shared" si="21"/>
        <v>376.2</v>
      </c>
      <c r="M62" s="23" t="s">
        <v>47</v>
      </c>
      <c r="N62" s="4"/>
      <c r="O62" s="12"/>
      <c r="P62" s="12"/>
      <c r="Q62" s="12">
        <f>J62</f>
        <v>313.5</v>
      </c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>
        <f t="shared" si="22"/>
        <v>313.5</v>
      </c>
      <c r="AP62" s="12">
        <f t="shared" si="16"/>
        <v>0</v>
      </c>
      <c r="AQ62" s="63"/>
      <c r="AR62" s="63"/>
    </row>
    <row r="63" spans="1:44" x14ac:dyDescent="0.35">
      <c r="A63" s="3"/>
      <c r="B63" s="6"/>
      <c r="C63" s="6"/>
      <c r="D63" s="18" t="s">
        <v>9</v>
      </c>
      <c r="E63" s="49">
        <f>E60+F60</f>
        <v>45601.4</v>
      </c>
      <c r="F63" s="19"/>
      <c r="G63" s="10">
        <v>45308</v>
      </c>
      <c r="H63" s="54" t="s">
        <v>138</v>
      </c>
      <c r="I63" s="54" t="s">
        <v>168</v>
      </c>
      <c r="J63" s="59">
        <v>343.65</v>
      </c>
      <c r="K63" s="88"/>
      <c r="L63" s="12">
        <f t="shared" si="21"/>
        <v>343.65</v>
      </c>
      <c r="M63" s="23" t="s">
        <v>47</v>
      </c>
      <c r="N63" s="4"/>
      <c r="O63" s="12"/>
      <c r="P63" s="12"/>
      <c r="Q63" s="12">
        <f>J63</f>
        <v>343.65</v>
      </c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>
        <f t="shared" si="22"/>
        <v>343.65</v>
      </c>
      <c r="AP63" s="12">
        <f t="shared" si="16"/>
        <v>0</v>
      </c>
      <c r="AQ63" s="63"/>
      <c r="AR63" s="63"/>
    </row>
    <row r="64" spans="1:44" x14ac:dyDescent="0.35">
      <c r="A64" s="3"/>
      <c r="B64" s="6"/>
      <c r="C64" s="6"/>
      <c r="D64" s="4"/>
      <c r="E64" s="4"/>
      <c r="F64" s="49"/>
      <c r="G64" s="10">
        <v>45308</v>
      </c>
      <c r="H64" s="54" t="s">
        <v>153</v>
      </c>
      <c r="I64" s="54" t="s">
        <v>25</v>
      </c>
      <c r="J64" s="59">
        <v>313.5</v>
      </c>
      <c r="K64" s="58">
        <f>ROUND(J64*0.2,2)</f>
        <v>62.7</v>
      </c>
      <c r="L64" s="12">
        <f t="shared" si="21"/>
        <v>376.2</v>
      </c>
      <c r="M64" s="23" t="s">
        <v>47</v>
      </c>
      <c r="N64" s="4"/>
      <c r="O64" s="12"/>
      <c r="P64" s="12"/>
      <c r="Q64" s="12">
        <f>J64</f>
        <v>313.5</v>
      </c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>
        <f t="shared" si="22"/>
        <v>313.5</v>
      </c>
      <c r="AP64" s="12">
        <f t="shared" si="16"/>
        <v>0</v>
      </c>
      <c r="AQ64" s="63"/>
      <c r="AR64" s="63"/>
    </row>
    <row r="65" spans="5:44" x14ac:dyDescent="0.35">
      <c r="E65" s="14"/>
      <c r="F65" s="92"/>
      <c r="G65" s="10">
        <v>45308</v>
      </c>
      <c r="H65" s="54" t="s">
        <v>46</v>
      </c>
      <c r="I65" s="54" t="s">
        <v>146</v>
      </c>
      <c r="J65" s="60">
        <v>744</v>
      </c>
      <c r="K65" s="58">
        <f>ROUND(J65*0.2,2)</f>
        <v>148.80000000000001</v>
      </c>
      <c r="L65" s="12">
        <f t="shared" si="21"/>
        <v>892.8</v>
      </c>
      <c r="M65" s="23" t="s">
        <v>47</v>
      </c>
      <c r="N65" s="4">
        <f>J65</f>
        <v>744</v>
      </c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>
        <f t="shared" si="22"/>
        <v>744</v>
      </c>
      <c r="AP65" s="12">
        <f t="shared" si="16"/>
        <v>0</v>
      </c>
      <c r="AQ65" s="63"/>
      <c r="AR65" s="63"/>
    </row>
    <row r="66" spans="5:44" x14ac:dyDescent="0.35">
      <c r="F66" s="94"/>
      <c r="G66" s="10">
        <v>45308</v>
      </c>
      <c r="H66" s="61" t="s">
        <v>143</v>
      </c>
      <c r="I66" s="54" t="s">
        <v>114</v>
      </c>
      <c r="J66" s="59">
        <v>494</v>
      </c>
      <c r="K66" s="88"/>
      <c r="L66" s="12">
        <f t="shared" si="21"/>
        <v>494</v>
      </c>
      <c r="M66" s="23" t="s">
        <v>47</v>
      </c>
      <c r="N66" s="4">
        <f>J66</f>
        <v>494</v>
      </c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>
        <f t="shared" si="22"/>
        <v>494</v>
      </c>
      <c r="AP66" s="12">
        <f t="shared" si="16"/>
        <v>0</v>
      </c>
      <c r="AQ66" s="63"/>
      <c r="AR66" s="63"/>
    </row>
    <row r="67" spans="5:44" x14ac:dyDescent="0.35">
      <c r="G67" s="10">
        <v>45308</v>
      </c>
      <c r="H67" s="54" t="s">
        <v>153</v>
      </c>
      <c r="I67" s="54" t="s">
        <v>169</v>
      </c>
      <c r="J67" s="59">
        <v>65</v>
      </c>
      <c r="K67" s="58">
        <f>ROUND(J67*0.2,2)</f>
        <v>13</v>
      </c>
      <c r="L67" s="12">
        <f t="shared" si="21"/>
        <v>78</v>
      </c>
      <c r="M67" s="23" t="s">
        <v>47</v>
      </c>
      <c r="N67" s="4"/>
      <c r="O67" s="12"/>
      <c r="P67" s="12"/>
      <c r="Q67" s="12">
        <f>J67</f>
        <v>65</v>
      </c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>
        <f t="shared" si="22"/>
        <v>65</v>
      </c>
      <c r="AP67" s="12">
        <f t="shared" si="16"/>
        <v>0</v>
      </c>
      <c r="AQ67" s="63"/>
      <c r="AR67" s="63"/>
    </row>
    <row r="68" spans="5:44" x14ac:dyDescent="0.35">
      <c r="G68" s="10">
        <v>45308</v>
      </c>
      <c r="H68" s="54" t="s">
        <v>154</v>
      </c>
      <c r="I68" s="54" t="s">
        <v>155</v>
      </c>
      <c r="J68" s="59">
        <v>47.2</v>
      </c>
      <c r="K68" s="58"/>
      <c r="L68" s="12">
        <f t="shared" si="21"/>
        <v>47.2</v>
      </c>
      <c r="M68" s="23" t="s">
        <v>47</v>
      </c>
      <c r="N68" s="4">
        <f>J68</f>
        <v>47.2</v>
      </c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>
        <f t="shared" si="22"/>
        <v>47.2</v>
      </c>
      <c r="AP68" s="12">
        <f t="shared" si="16"/>
        <v>0</v>
      </c>
      <c r="AQ68" s="63"/>
      <c r="AR68" s="63"/>
    </row>
    <row r="69" spans="5:44" x14ac:dyDescent="0.35">
      <c r="G69" s="10">
        <v>45308</v>
      </c>
      <c r="H69" s="54" t="s">
        <v>143</v>
      </c>
      <c r="I69" s="54" t="s">
        <v>150</v>
      </c>
      <c r="J69" s="59">
        <v>55</v>
      </c>
      <c r="K69" s="58"/>
      <c r="L69" s="12">
        <f t="shared" si="21"/>
        <v>55</v>
      </c>
      <c r="M69" s="23" t="s">
        <v>47</v>
      </c>
      <c r="N69" s="4"/>
      <c r="O69" s="4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>
        <f>J69</f>
        <v>55</v>
      </c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>
        <f t="shared" si="22"/>
        <v>55</v>
      </c>
      <c r="AP69" s="12">
        <f t="shared" si="16"/>
        <v>0</v>
      </c>
      <c r="AQ69" s="63"/>
      <c r="AR69" s="63"/>
    </row>
    <row r="70" spans="5:44" x14ac:dyDescent="0.35">
      <c r="G70" s="10">
        <v>45308</v>
      </c>
      <c r="H70" s="54" t="s">
        <v>143</v>
      </c>
      <c r="I70" s="54" t="s">
        <v>151</v>
      </c>
      <c r="J70" s="59">
        <v>55</v>
      </c>
      <c r="K70" s="88"/>
      <c r="L70" s="12">
        <f t="shared" si="21"/>
        <v>55</v>
      </c>
      <c r="M70" s="62"/>
      <c r="N70" s="62"/>
      <c r="O70" s="62"/>
      <c r="P70" s="62"/>
      <c r="Q70" s="62"/>
      <c r="R70" s="62"/>
      <c r="S70" s="62"/>
      <c r="T70" s="62"/>
      <c r="U70" s="62"/>
      <c r="V70" s="62"/>
      <c r="W70" s="62"/>
      <c r="X70" s="62"/>
      <c r="Y70" s="62"/>
      <c r="Z70" s="62"/>
      <c r="AA70" s="62">
        <f>J70</f>
        <v>55</v>
      </c>
      <c r="AB70" s="62"/>
      <c r="AC70" s="62"/>
      <c r="AD70" s="62"/>
      <c r="AE70" s="62"/>
      <c r="AF70" s="62"/>
      <c r="AG70" s="62"/>
      <c r="AH70" s="62"/>
      <c r="AI70" s="62"/>
      <c r="AJ70" s="62"/>
      <c r="AK70" s="62"/>
      <c r="AL70" s="62"/>
      <c r="AM70" s="62"/>
      <c r="AN70" s="62"/>
      <c r="AO70" s="12">
        <f t="shared" ref="AO70:AO77" si="23">SUM(N70:AN70)</f>
        <v>55</v>
      </c>
      <c r="AP70" s="12">
        <f t="shared" ref="AP70:AP89" si="24">AO70-J70</f>
        <v>0</v>
      </c>
      <c r="AQ70" s="63"/>
      <c r="AR70" s="63"/>
    </row>
    <row r="71" spans="5:44" x14ac:dyDescent="0.35">
      <c r="G71" s="10">
        <v>45308</v>
      </c>
      <c r="H71" s="54" t="s">
        <v>143</v>
      </c>
      <c r="I71" s="54" t="s">
        <v>152</v>
      </c>
      <c r="J71" s="59">
        <v>55</v>
      </c>
      <c r="K71" s="58"/>
      <c r="L71" s="12">
        <f t="shared" si="21"/>
        <v>55</v>
      </c>
      <c r="M71" s="3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>
        <f>J71</f>
        <v>55</v>
      </c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12">
        <f t="shared" si="23"/>
        <v>55</v>
      </c>
      <c r="AP71" s="12">
        <f t="shared" si="24"/>
        <v>0</v>
      </c>
      <c r="AQ71" s="63"/>
      <c r="AR71" s="63"/>
    </row>
    <row r="72" spans="5:44" x14ac:dyDescent="0.35">
      <c r="G72" s="10">
        <v>45308</v>
      </c>
      <c r="H72" s="54" t="s">
        <v>46</v>
      </c>
      <c r="I72" s="54" t="s">
        <v>146</v>
      </c>
      <c r="J72" s="60">
        <v>992</v>
      </c>
      <c r="K72" s="58">
        <f>ROUND(J72*0.2,2)</f>
        <v>198.4</v>
      </c>
      <c r="L72" s="12">
        <f t="shared" si="21"/>
        <v>1190.4000000000001</v>
      </c>
      <c r="M72" s="3"/>
      <c r="N72" s="4">
        <f>J72</f>
        <v>992</v>
      </c>
      <c r="O72" s="4"/>
      <c r="P72" s="12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12">
        <f t="shared" si="23"/>
        <v>992</v>
      </c>
      <c r="AP72" s="12">
        <f t="shared" si="24"/>
        <v>0</v>
      </c>
      <c r="AQ72" s="63"/>
      <c r="AR72" s="63"/>
    </row>
    <row r="73" spans="5:44" x14ac:dyDescent="0.35">
      <c r="G73" s="10">
        <v>45308</v>
      </c>
      <c r="H73" s="54" t="s">
        <v>46</v>
      </c>
      <c r="I73" s="54" t="s">
        <v>146</v>
      </c>
      <c r="J73" s="60">
        <v>947.1</v>
      </c>
      <c r="K73" s="58">
        <f>ROUND(J73*0.2,2)</f>
        <v>189.42</v>
      </c>
      <c r="L73" s="12">
        <f t="shared" si="21"/>
        <v>1136.52</v>
      </c>
      <c r="M73" s="3"/>
      <c r="N73" s="4">
        <f>J73</f>
        <v>947.1</v>
      </c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12">
        <f t="shared" si="23"/>
        <v>947.1</v>
      </c>
      <c r="AP73" s="12">
        <f t="shared" si="24"/>
        <v>0</v>
      </c>
      <c r="AQ73" s="63"/>
      <c r="AR73" s="63"/>
    </row>
    <row r="74" spans="5:44" x14ac:dyDescent="0.35">
      <c r="G74" s="10">
        <v>45308</v>
      </c>
      <c r="H74" s="54" t="s">
        <v>143</v>
      </c>
      <c r="I74" s="54" t="s">
        <v>170</v>
      </c>
      <c r="J74" s="59">
        <v>4.5</v>
      </c>
      <c r="K74" s="58"/>
      <c r="L74" s="12">
        <f t="shared" si="21"/>
        <v>4.5</v>
      </c>
      <c r="M74" s="3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>
        <f>J74</f>
        <v>4.5</v>
      </c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>
        <f t="shared" si="23"/>
        <v>4.5</v>
      </c>
      <c r="AP74" s="12">
        <f t="shared" si="24"/>
        <v>0</v>
      </c>
      <c r="AQ74" s="63"/>
      <c r="AR74" s="63"/>
    </row>
    <row r="75" spans="5:44" x14ac:dyDescent="0.35">
      <c r="G75" s="10">
        <v>45308</v>
      </c>
      <c r="H75" s="54" t="s">
        <v>143</v>
      </c>
      <c r="I75" s="54" t="s">
        <v>170</v>
      </c>
      <c r="J75" s="59">
        <v>4.5</v>
      </c>
      <c r="K75" s="89"/>
      <c r="L75" s="12">
        <f t="shared" si="21"/>
        <v>4.5</v>
      </c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90">
        <f>J75</f>
        <v>4.5</v>
      </c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4">
        <f t="shared" si="23"/>
        <v>4.5</v>
      </c>
      <c r="AP75" s="12">
        <f t="shared" si="24"/>
        <v>0</v>
      </c>
      <c r="AQ75" s="63"/>
      <c r="AR75" s="63"/>
    </row>
    <row r="76" spans="5:44" x14ac:dyDescent="0.35">
      <c r="G76" s="10">
        <v>45308</v>
      </c>
      <c r="H76" s="54" t="s">
        <v>143</v>
      </c>
      <c r="I76" s="54" t="s">
        <v>170</v>
      </c>
      <c r="J76" s="59">
        <v>4.5</v>
      </c>
      <c r="K76" s="58"/>
      <c r="L76" s="12">
        <f t="shared" si="21"/>
        <v>4.5</v>
      </c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90">
        <f>J76</f>
        <v>4.5</v>
      </c>
      <c r="AC76" s="63"/>
      <c r="AD76" s="63"/>
      <c r="AE76" s="63"/>
      <c r="AF76" s="63"/>
      <c r="AG76" s="63"/>
      <c r="AH76" s="63"/>
      <c r="AI76" s="63"/>
      <c r="AJ76" s="63"/>
      <c r="AK76" s="63"/>
      <c r="AL76" s="63"/>
      <c r="AM76" s="63"/>
      <c r="AN76" s="63"/>
      <c r="AO76" s="12">
        <f t="shared" si="23"/>
        <v>4.5</v>
      </c>
      <c r="AP76" s="12">
        <f t="shared" si="24"/>
        <v>0</v>
      </c>
      <c r="AQ76" s="63"/>
      <c r="AR76" s="63"/>
    </row>
    <row r="77" spans="5:44" x14ac:dyDescent="0.35">
      <c r="G77" s="10">
        <v>45310</v>
      </c>
      <c r="H77" s="54" t="s">
        <v>132</v>
      </c>
      <c r="I77" s="54" t="s">
        <v>172</v>
      </c>
      <c r="J77" s="59">
        <v>22.06</v>
      </c>
      <c r="K77" s="90">
        <f>ROUND(J77*0.2,2)</f>
        <v>4.41</v>
      </c>
      <c r="L77" s="12">
        <f t="shared" si="21"/>
        <v>26.47</v>
      </c>
      <c r="N77" s="63"/>
      <c r="O77" s="63"/>
      <c r="P77" s="63"/>
      <c r="Q77" s="63"/>
      <c r="R77" s="90">
        <f>J77</f>
        <v>22.06</v>
      </c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12">
        <f t="shared" si="23"/>
        <v>22.06</v>
      </c>
      <c r="AP77" s="12">
        <f t="shared" si="24"/>
        <v>0</v>
      </c>
      <c r="AQ77" s="63"/>
      <c r="AR77" s="63"/>
    </row>
    <row r="78" spans="5:44" x14ac:dyDescent="0.35">
      <c r="G78" s="64">
        <v>45316</v>
      </c>
      <c r="H78" s="54" t="s">
        <v>158</v>
      </c>
      <c r="I78" s="54" t="s">
        <v>171</v>
      </c>
      <c r="J78" s="59">
        <v>72.040000000000006</v>
      </c>
      <c r="K78" s="58"/>
      <c r="L78" s="12">
        <f t="shared" si="21"/>
        <v>72.040000000000006</v>
      </c>
      <c r="N78" s="90">
        <f>J78</f>
        <v>72.040000000000006</v>
      </c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  <c r="AE78" s="63"/>
      <c r="AF78" s="63"/>
      <c r="AG78" s="63"/>
      <c r="AH78" s="63"/>
      <c r="AI78" s="63"/>
      <c r="AJ78" s="63"/>
      <c r="AK78" s="63"/>
      <c r="AL78" s="63"/>
      <c r="AM78" s="63"/>
      <c r="AN78" s="63"/>
      <c r="AO78" s="4">
        <f t="shared" ref="AO78:AO89" si="25">SUM(N78:AN78)</f>
        <v>72.040000000000006</v>
      </c>
      <c r="AP78" s="12">
        <f t="shared" si="24"/>
        <v>0</v>
      </c>
      <c r="AQ78" s="63"/>
      <c r="AR78" s="63"/>
    </row>
    <row r="79" spans="5:44" x14ac:dyDescent="0.35">
      <c r="G79" s="82">
        <v>45316</v>
      </c>
      <c r="H79" s="83" t="s">
        <v>143</v>
      </c>
      <c r="I79" s="75" t="s">
        <v>179</v>
      </c>
      <c r="J79" s="79">
        <v>494</v>
      </c>
      <c r="K79" s="80"/>
      <c r="L79" s="68">
        <f t="shared" si="21"/>
        <v>494</v>
      </c>
      <c r="M79" s="84"/>
      <c r="N79" s="93">
        <f>J79</f>
        <v>494</v>
      </c>
      <c r="O79" s="85"/>
      <c r="P79" s="85"/>
      <c r="Q79" s="85"/>
      <c r="R79" s="85"/>
      <c r="S79" s="85"/>
      <c r="T79" s="85"/>
      <c r="U79" s="85"/>
      <c r="V79" s="85"/>
      <c r="W79" s="85"/>
      <c r="X79" s="85"/>
      <c r="Y79" s="85"/>
      <c r="Z79" s="85"/>
      <c r="AA79" s="85"/>
      <c r="AB79" s="85"/>
      <c r="AC79" s="85"/>
      <c r="AD79" s="85"/>
      <c r="AE79" s="85"/>
      <c r="AF79" s="85"/>
      <c r="AG79" s="85"/>
      <c r="AH79" s="85"/>
      <c r="AI79" s="85"/>
      <c r="AJ79" s="85"/>
      <c r="AK79" s="85"/>
      <c r="AL79" s="85"/>
      <c r="AM79" s="85"/>
      <c r="AN79" s="85"/>
      <c r="AO79" s="68">
        <f t="shared" si="25"/>
        <v>494</v>
      </c>
      <c r="AP79" s="68">
        <f t="shared" si="24"/>
        <v>0</v>
      </c>
      <c r="AQ79" s="63"/>
      <c r="AR79" s="63"/>
    </row>
    <row r="80" spans="5:44" x14ac:dyDescent="0.35">
      <c r="G80" s="10">
        <v>45329</v>
      </c>
      <c r="H80" s="54" t="s">
        <v>128</v>
      </c>
      <c r="I80" s="54" t="s">
        <v>130</v>
      </c>
      <c r="J80" s="59">
        <v>4.5999999999999996</v>
      </c>
      <c r="K80" s="58"/>
      <c r="L80" s="12">
        <f t="shared" si="21"/>
        <v>4.5999999999999996</v>
      </c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90">
        <f>J80</f>
        <v>4.5999999999999996</v>
      </c>
      <c r="AJ80" s="63"/>
      <c r="AK80" s="63"/>
      <c r="AL80" s="63"/>
      <c r="AM80" s="63"/>
      <c r="AN80" s="63"/>
      <c r="AO80" s="12">
        <f t="shared" si="25"/>
        <v>4.5999999999999996</v>
      </c>
      <c r="AP80" s="12">
        <f t="shared" si="24"/>
        <v>0</v>
      </c>
      <c r="AQ80" s="63"/>
      <c r="AR80" s="63"/>
    </row>
    <row r="81" spans="7:44" x14ac:dyDescent="0.35">
      <c r="G81" s="64">
        <v>45331</v>
      </c>
      <c r="H81" s="54" t="s">
        <v>109</v>
      </c>
      <c r="I81" s="54" t="s">
        <v>131</v>
      </c>
      <c r="J81" s="59">
        <v>3</v>
      </c>
      <c r="K81" s="58"/>
      <c r="L81" s="12">
        <f t="shared" si="21"/>
        <v>3</v>
      </c>
      <c r="N81" s="63"/>
      <c r="O81" s="90">
        <f>J81</f>
        <v>3</v>
      </c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4">
        <f t="shared" si="25"/>
        <v>3</v>
      </c>
      <c r="AP81" s="12">
        <f t="shared" si="24"/>
        <v>0</v>
      </c>
      <c r="AQ81" s="63"/>
      <c r="AR81" s="63"/>
    </row>
    <row r="82" spans="7:44" x14ac:dyDescent="0.35">
      <c r="G82" s="64">
        <v>45338</v>
      </c>
      <c r="H82" s="54" t="s">
        <v>132</v>
      </c>
      <c r="I82" s="54" t="s">
        <v>133</v>
      </c>
      <c r="J82" s="58">
        <v>23.93</v>
      </c>
      <c r="K82" s="58">
        <f>ROUND(J82*0.2,2)</f>
        <v>4.79</v>
      </c>
      <c r="L82" s="12">
        <f t="shared" si="21"/>
        <v>28.72</v>
      </c>
      <c r="N82" s="63"/>
      <c r="O82" s="63"/>
      <c r="P82" s="63"/>
      <c r="Q82" s="63"/>
      <c r="R82" s="90">
        <f>J82</f>
        <v>23.93</v>
      </c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12">
        <f t="shared" si="25"/>
        <v>23.93</v>
      </c>
      <c r="AP82" s="12">
        <f t="shared" si="24"/>
        <v>0</v>
      </c>
      <c r="AQ82" s="63"/>
      <c r="AR82" s="63"/>
    </row>
    <row r="83" spans="7:44" x14ac:dyDescent="0.35">
      <c r="G83" s="82">
        <v>45348</v>
      </c>
      <c r="H83" s="75" t="s">
        <v>143</v>
      </c>
      <c r="I83" s="75" t="s">
        <v>114</v>
      </c>
      <c r="J83" s="79">
        <v>494</v>
      </c>
      <c r="K83" s="91"/>
      <c r="L83" s="68">
        <f t="shared" si="21"/>
        <v>494</v>
      </c>
      <c r="M83" s="84"/>
      <c r="N83" s="93">
        <f>J83</f>
        <v>494</v>
      </c>
      <c r="O83" s="85"/>
      <c r="P83" s="85"/>
      <c r="Q83" s="85"/>
      <c r="R83" s="85"/>
      <c r="S83" s="85"/>
      <c r="T83" s="85"/>
      <c r="U83" s="85"/>
      <c r="V83" s="85"/>
      <c r="W83" s="85"/>
      <c r="X83" s="85"/>
      <c r="Y83" s="85"/>
      <c r="Z83" s="85"/>
      <c r="AA83" s="85"/>
      <c r="AB83" s="85"/>
      <c r="AC83" s="85"/>
      <c r="AD83" s="85"/>
      <c r="AE83" s="85"/>
      <c r="AF83" s="85"/>
      <c r="AG83" s="85"/>
      <c r="AH83" s="85"/>
      <c r="AI83" s="85"/>
      <c r="AJ83" s="85"/>
      <c r="AK83" s="85"/>
      <c r="AL83" s="85"/>
      <c r="AM83" s="85"/>
      <c r="AN83" s="85"/>
      <c r="AO83" s="68">
        <f t="shared" si="25"/>
        <v>494</v>
      </c>
      <c r="AP83" s="68">
        <f t="shared" si="24"/>
        <v>0</v>
      </c>
      <c r="AQ83" s="63"/>
      <c r="AR83" s="63"/>
    </row>
    <row r="84" spans="7:44" x14ac:dyDescent="0.35">
      <c r="G84" s="10">
        <v>45358</v>
      </c>
      <c r="H84" s="54" t="s">
        <v>128</v>
      </c>
      <c r="I84" s="54" t="s">
        <v>156</v>
      </c>
      <c r="J84" s="59">
        <v>4.5999999999999996</v>
      </c>
      <c r="K84" s="92"/>
      <c r="L84" s="12">
        <f t="shared" si="21"/>
        <v>4.5999999999999996</v>
      </c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  <c r="AE84" s="63"/>
      <c r="AF84" s="63"/>
      <c r="AG84" s="63"/>
      <c r="AH84" s="63"/>
      <c r="AI84" s="90">
        <f>J84</f>
        <v>4.5999999999999996</v>
      </c>
      <c r="AJ84" s="63"/>
      <c r="AK84" s="63"/>
      <c r="AL84" s="63"/>
      <c r="AM84" s="63"/>
      <c r="AN84" s="63"/>
      <c r="AO84" s="12">
        <f t="shared" si="25"/>
        <v>4.5999999999999996</v>
      </c>
      <c r="AP84" s="12">
        <f t="shared" si="24"/>
        <v>0</v>
      </c>
      <c r="AQ84" s="63"/>
      <c r="AR84" s="63"/>
    </row>
    <row r="85" spans="7:44" x14ac:dyDescent="0.35">
      <c r="G85" s="64">
        <v>45362</v>
      </c>
      <c r="H85" s="54" t="s">
        <v>109</v>
      </c>
      <c r="I85" s="54" t="s">
        <v>131</v>
      </c>
      <c r="J85" s="59">
        <v>3</v>
      </c>
      <c r="K85" s="90"/>
      <c r="L85" s="12">
        <f t="shared" si="21"/>
        <v>3</v>
      </c>
      <c r="N85" s="63"/>
      <c r="O85" s="90">
        <f>J85</f>
        <v>3</v>
      </c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12">
        <f t="shared" si="25"/>
        <v>3</v>
      </c>
      <c r="AP85" s="12">
        <f t="shared" si="24"/>
        <v>0</v>
      </c>
      <c r="AQ85" s="63"/>
      <c r="AR85" s="63"/>
    </row>
    <row r="86" spans="7:44" x14ac:dyDescent="0.35">
      <c r="G86" s="64">
        <v>45370</v>
      </c>
      <c r="H86" s="54" t="s">
        <v>159</v>
      </c>
      <c r="I86" s="54" t="s">
        <v>160</v>
      </c>
      <c r="J86" s="59">
        <v>2390</v>
      </c>
      <c r="K86" s="90">
        <f>ROUND(J86*0.2,2)</f>
        <v>478</v>
      </c>
      <c r="L86" s="12">
        <f t="shared" si="21"/>
        <v>2868</v>
      </c>
      <c r="N86" s="63"/>
      <c r="O86" s="63"/>
      <c r="P86" s="63"/>
      <c r="Q86" s="63"/>
      <c r="R86" s="63"/>
      <c r="S86" s="63"/>
      <c r="T86" s="63"/>
      <c r="U86" s="63"/>
      <c r="V86" s="90">
        <f>J86</f>
        <v>2390</v>
      </c>
      <c r="W86" s="63"/>
      <c r="X86" s="63"/>
      <c r="Y86" s="63"/>
      <c r="Z86" s="63"/>
      <c r="AA86" s="63"/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12">
        <f t="shared" si="25"/>
        <v>2390</v>
      </c>
      <c r="AP86" s="12">
        <f t="shared" si="24"/>
        <v>0</v>
      </c>
      <c r="AQ86" s="63"/>
      <c r="AR86" s="63"/>
    </row>
    <row r="87" spans="7:44" x14ac:dyDescent="0.35">
      <c r="G87" s="64">
        <v>45370</v>
      </c>
      <c r="H87" s="54" t="s">
        <v>176</v>
      </c>
      <c r="I87" s="54" t="s">
        <v>161</v>
      </c>
      <c r="J87" s="59">
        <v>69</v>
      </c>
      <c r="K87" s="90"/>
      <c r="L87" s="12">
        <f t="shared" si="21"/>
        <v>69</v>
      </c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90">
        <f>J87</f>
        <v>69</v>
      </c>
      <c r="Y87" s="63"/>
      <c r="Z87" s="63"/>
      <c r="AA87" s="63"/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12">
        <f t="shared" si="25"/>
        <v>69</v>
      </c>
      <c r="AP87" s="12">
        <f t="shared" si="24"/>
        <v>0</v>
      </c>
      <c r="AQ87" s="63"/>
      <c r="AR87" s="63"/>
    </row>
    <row r="88" spans="7:44" x14ac:dyDescent="0.35">
      <c r="G88" s="64">
        <v>45370</v>
      </c>
      <c r="H88" s="54" t="s">
        <v>143</v>
      </c>
      <c r="I88" s="54" t="s">
        <v>170</v>
      </c>
      <c r="J88" s="59">
        <v>4.5</v>
      </c>
      <c r="K88" s="90"/>
      <c r="L88" s="12">
        <f t="shared" si="21"/>
        <v>4.5</v>
      </c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90">
        <f>J88</f>
        <v>4.5</v>
      </c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3"/>
      <c r="AO88" s="12">
        <f t="shared" si="25"/>
        <v>4.5</v>
      </c>
      <c r="AP88" s="12">
        <f t="shared" si="24"/>
        <v>0</v>
      </c>
      <c r="AQ88" s="63"/>
      <c r="AR88" s="63"/>
    </row>
    <row r="89" spans="7:44" x14ac:dyDescent="0.35">
      <c r="G89" s="64">
        <v>45370</v>
      </c>
      <c r="H89" s="54" t="s">
        <v>143</v>
      </c>
      <c r="I89" s="54" t="s">
        <v>170</v>
      </c>
      <c r="J89" s="59">
        <v>4.5</v>
      </c>
      <c r="K89" s="90"/>
      <c r="L89" s="12">
        <f t="shared" si="21"/>
        <v>4.5</v>
      </c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90">
        <f>J89</f>
        <v>4.5</v>
      </c>
      <c r="AC89" s="63"/>
      <c r="AD89" s="63"/>
      <c r="AE89" s="63"/>
      <c r="AF89" s="63"/>
      <c r="AG89" s="63"/>
      <c r="AH89" s="63"/>
      <c r="AI89" s="63"/>
      <c r="AJ89" s="63"/>
      <c r="AK89" s="63"/>
      <c r="AL89" s="63"/>
      <c r="AM89" s="63"/>
      <c r="AN89" s="63"/>
      <c r="AO89" s="12">
        <f t="shared" si="25"/>
        <v>4.5</v>
      </c>
      <c r="AP89" s="12">
        <f t="shared" si="24"/>
        <v>0</v>
      </c>
      <c r="AQ89" s="63"/>
      <c r="AR89" s="63"/>
    </row>
    <row r="90" spans="7:44" x14ac:dyDescent="0.35">
      <c r="G90" s="64">
        <v>45370</v>
      </c>
      <c r="H90" s="54" t="s">
        <v>143</v>
      </c>
      <c r="I90" s="54" t="s">
        <v>170</v>
      </c>
      <c r="J90" s="59">
        <v>4.5</v>
      </c>
      <c r="K90" s="90"/>
      <c r="L90" s="12">
        <f t="shared" si="21"/>
        <v>4.5</v>
      </c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90">
        <f>J90</f>
        <v>4.5</v>
      </c>
      <c r="AC90" s="63"/>
      <c r="AD90" s="63"/>
      <c r="AE90" s="63"/>
      <c r="AF90" s="63"/>
      <c r="AG90" s="63"/>
      <c r="AH90" s="63"/>
      <c r="AI90" s="63"/>
      <c r="AJ90" s="63"/>
      <c r="AK90" s="63"/>
      <c r="AL90" s="63"/>
      <c r="AM90" s="63"/>
      <c r="AN90" s="63"/>
      <c r="AO90" s="12">
        <f t="shared" ref="AO90:AO97" si="26">SUM(N90:AN90)</f>
        <v>4.5</v>
      </c>
      <c r="AP90" s="12">
        <f t="shared" ref="AP90:AP97" si="27">AO90-J90</f>
        <v>0</v>
      </c>
      <c r="AQ90" s="63"/>
      <c r="AR90" s="63"/>
    </row>
    <row r="91" spans="7:44" x14ac:dyDescent="0.35">
      <c r="G91" s="64">
        <v>45370</v>
      </c>
      <c r="H91" s="54" t="s">
        <v>136</v>
      </c>
      <c r="I91" s="54" t="s">
        <v>137</v>
      </c>
      <c r="J91" s="59">
        <v>20</v>
      </c>
      <c r="K91" s="90"/>
      <c r="L91" s="12">
        <f t="shared" si="21"/>
        <v>20</v>
      </c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90">
        <f>J91</f>
        <v>20</v>
      </c>
      <c r="AB91" s="63"/>
      <c r="AC91" s="63"/>
      <c r="AD91" s="63"/>
      <c r="AE91" s="63"/>
      <c r="AF91" s="63"/>
      <c r="AG91" s="63"/>
      <c r="AH91" s="63"/>
      <c r="AI91" s="63"/>
      <c r="AJ91" s="63"/>
      <c r="AK91" s="63"/>
      <c r="AL91" s="63"/>
      <c r="AM91" s="63"/>
      <c r="AN91" s="63"/>
      <c r="AO91" s="12">
        <f t="shared" si="26"/>
        <v>20</v>
      </c>
      <c r="AP91" s="12">
        <f t="shared" si="27"/>
        <v>0</v>
      </c>
      <c r="AQ91" s="63"/>
      <c r="AR91" s="63"/>
    </row>
    <row r="92" spans="7:44" x14ac:dyDescent="0.35">
      <c r="G92" s="64">
        <v>45370</v>
      </c>
      <c r="H92" s="54" t="s">
        <v>162</v>
      </c>
      <c r="I92" s="54" t="s">
        <v>163</v>
      </c>
      <c r="J92" s="59">
        <v>175</v>
      </c>
      <c r="K92" s="90">
        <f>ROUND(J92*0.2,2)</f>
        <v>35</v>
      </c>
      <c r="L92" s="12">
        <f t="shared" si="21"/>
        <v>210</v>
      </c>
      <c r="N92" s="63"/>
      <c r="O92" s="63"/>
      <c r="P92" s="63"/>
      <c r="Q92" s="63"/>
      <c r="R92" s="63"/>
      <c r="S92" s="63"/>
      <c r="T92" s="63"/>
      <c r="U92" s="63"/>
      <c r="V92" s="90">
        <f>J92</f>
        <v>175</v>
      </c>
      <c r="W92" s="63"/>
      <c r="X92" s="63"/>
      <c r="Y92" s="63"/>
      <c r="Z92" s="63"/>
      <c r="AA92" s="63"/>
      <c r="AB92" s="63"/>
      <c r="AC92" s="63"/>
      <c r="AD92" s="63"/>
      <c r="AE92" s="63"/>
      <c r="AF92" s="63"/>
      <c r="AG92" s="63"/>
      <c r="AH92" s="63"/>
      <c r="AI92" s="63"/>
      <c r="AJ92" s="63"/>
      <c r="AK92" s="63"/>
      <c r="AL92" s="63"/>
      <c r="AM92" s="63"/>
      <c r="AN92" s="63"/>
      <c r="AO92" s="12">
        <f t="shared" si="26"/>
        <v>175</v>
      </c>
      <c r="AP92" s="12">
        <f t="shared" si="27"/>
        <v>0</v>
      </c>
      <c r="AQ92" s="63"/>
      <c r="AR92" s="63"/>
    </row>
    <row r="93" spans="7:44" x14ac:dyDescent="0.35">
      <c r="G93" s="10">
        <v>45370</v>
      </c>
      <c r="H93" s="11" t="s">
        <v>118</v>
      </c>
      <c r="I93" s="12" t="s">
        <v>149</v>
      </c>
      <c r="J93" s="12">
        <v>180</v>
      </c>
      <c r="K93" s="58">
        <f>ROUND(J93*0.2,2)</f>
        <v>36</v>
      </c>
      <c r="L93" s="12">
        <f t="shared" si="21"/>
        <v>216</v>
      </c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  <c r="AE93" s="63"/>
      <c r="AF93" s="63"/>
      <c r="AG93" s="63"/>
      <c r="AH93" s="63"/>
      <c r="AI93" s="90">
        <f>J93</f>
        <v>180</v>
      </c>
      <c r="AJ93" s="63"/>
      <c r="AK93" s="63"/>
      <c r="AL93" s="63"/>
      <c r="AM93" s="63"/>
      <c r="AN93" s="63"/>
      <c r="AO93" s="12">
        <f t="shared" si="26"/>
        <v>180</v>
      </c>
      <c r="AP93" s="12">
        <f t="shared" si="27"/>
        <v>0</v>
      </c>
      <c r="AQ93" s="63"/>
      <c r="AR93" s="63"/>
    </row>
    <row r="94" spans="7:44" x14ac:dyDescent="0.35">
      <c r="G94" s="10">
        <v>45372</v>
      </c>
      <c r="H94" s="54" t="s">
        <v>132</v>
      </c>
      <c r="I94" s="54" t="s">
        <v>157</v>
      </c>
      <c r="J94" s="59">
        <v>21.72</v>
      </c>
      <c r="K94" s="90">
        <f>ROUND(J94*0.2,2)</f>
        <v>4.34</v>
      </c>
      <c r="L94" s="12">
        <f t="shared" si="21"/>
        <v>26.06</v>
      </c>
      <c r="N94" s="63"/>
      <c r="O94" s="63"/>
      <c r="P94" s="63"/>
      <c r="Q94" s="63"/>
      <c r="R94" s="90">
        <f>J94</f>
        <v>21.72</v>
      </c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  <c r="AE94" s="63"/>
      <c r="AF94" s="63"/>
      <c r="AG94" s="63"/>
      <c r="AH94" s="63"/>
      <c r="AI94" s="63"/>
      <c r="AJ94" s="63"/>
      <c r="AK94" s="63"/>
      <c r="AL94" s="63"/>
      <c r="AM94" s="63"/>
      <c r="AN94" s="63"/>
      <c r="AO94" s="12">
        <f t="shared" si="26"/>
        <v>21.72</v>
      </c>
      <c r="AP94" s="12">
        <f t="shared" si="27"/>
        <v>0</v>
      </c>
      <c r="AQ94" s="63"/>
      <c r="AR94" s="63"/>
    </row>
    <row r="95" spans="7:44" x14ac:dyDescent="0.35">
      <c r="G95" s="10">
        <v>45376</v>
      </c>
      <c r="H95" s="61" t="s">
        <v>143</v>
      </c>
      <c r="I95" s="54" t="s">
        <v>179</v>
      </c>
      <c r="J95" s="59">
        <v>494</v>
      </c>
      <c r="K95" s="90"/>
      <c r="L95" s="12">
        <f>SUM(J95:K95)</f>
        <v>494</v>
      </c>
      <c r="N95" s="90">
        <f>J95</f>
        <v>494</v>
      </c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  <c r="AE95" s="63"/>
      <c r="AF95" s="63"/>
      <c r="AG95" s="63"/>
      <c r="AH95" s="63"/>
      <c r="AI95" s="63"/>
      <c r="AJ95" s="63"/>
      <c r="AK95" s="63"/>
      <c r="AL95" s="63"/>
      <c r="AM95" s="63"/>
      <c r="AN95" s="63"/>
      <c r="AO95" s="12">
        <f t="shared" si="26"/>
        <v>494</v>
      </c>
      <c r="AP95" s="12">
        <f t="shared" si="27"/>
        <v>0</v>
      </c>
      <c r="AQ95" s="63"/>
      <c r="AR95" s="63"/>
    </row>
    <row r="96" spans="7:44" x14ac:dyDescent="0.35">
      <c r="G96" s="10">
        <v>45379</v>
      </c>
      <c r="H96" s="61" t="s">
        <v>175</v>
      </c>
      <c r="I96" s="54" t="s">
        <v>183</v>
      </c>
      <c r="J96" s="59">
        <v>35</v>
      </c>
      <c r="K96" s="90"/>
      <c r="L96" s="12">
        <f>SUM(J96:K96)</f>
        <v>35</v>
      </c>
      <c r="M96" s="62"/>
      <c r="N96" s="62"/>
      <c r="O96" s="62"/>
      <c r="P96" s="62"/>
      <c r="Q96" s="62"/>
      <c r="R96" s="62"/>
      <c r="S96" s="62"/>
      <c r="T96" s="62"/>
      <c r="U96" s="62"/>
      <c r="V96" s="62"/>
      <c r="W96" s="62"/>
      <c r="X96" s="62"/>
      <c r="Y96" s="62">
        <f>J96</f>
        <v>35</v>
      </c>
      <c r="Z96" s="62"/>
      <c r="AA96" s="62"/>
      <c r="AB96" s="62"/>
      <c r="AC96" s="62"/>
      <c r="AD96" s="62"/>
      <c r="AE96" s="62"/>
      <c r="AF96" s="62"/>
      <c r="AG96" s="62"/>
      <c r="AH96" s="62"/>
      <c r="AI96" s="62"/>
      <c r="AJ96" s="62"/>
      <c r="AK96" s="62"/>
      <c r="AL96" s="62"/>
      <c r="AM96" s="62"/>
      <c r="AN96" s="62"/>
      <c r="AO96" s="12">
        <f t="shared" si="26"/>
        <v>35</v>
      </c>
      <c r="AP96" s="12">
        <f t="shared" si="27"/>
        <v>0</v>
      </c>
      <c r="AQ96" s="63"/>
      <c r="AR96" s="63"/>
    </row>
    <row r="97" spans="7:44" x14ac:dyDescent="0.35">
      <c r="G97" s="72">
        <v>45382</v>
      </c>
      <c r="H97" s="75" t="s">
        <v>134</v>
      </c>
      <c r="I97" s="75" t="s">
        <v>135</v>
      </c>
      <c r="J97" s="79">
        <v>18</v>
      </c>
      <c r="K97" s="93"/>
      <c r="L97" s="12">
        <f>SUM(J97:K97)</f>
        <v>18</v>
      </c>
      <c r="M97" s="62"/>
      <c r="N97" s="62"/>
      <c r="O97" s="12">
        <f>J97</f>
        <v>18</v>
      </c>
      <c r="P97" s="62"/>
      <c r="Q97" s="62"/>
      <c r="R97" s="62"/>
      <c r="S97" s="62"/>
      <c r="T97" s="62"/>
      <c r="U97" s="62"/>
      <c r="V97" s="62"/>
      <c r="W97" s="62"/>
      <c r="X97" s="62"/>
      <c r="Y97" s="62"/>
      <c r="Z97" s="62"/>
      <c r="AA97" s="62"/>
      <c r="AB97" s="62"/>
      <c r="AC97" s="62"/>
      <c r="AD97" s="62"/>
      <c r="AE97" s="62"/>
      <c r="AF97" s="62"/>
      <c r="AG97" s="62"/>
      <c r="AH97" s="62"/>
      <c r="AI97" s="62"/>
      <c r="AJ97" s="62"/>
      <c r="AK97" s="62"/>
      <c r="AL97" s="62"/>
      <c r="AM97" s="62"/>
      <c r="AN97" s="62"/>
      <c r="AO97" s="12">
        <f t="shared" si="26"/>
        <v>18</v>
      </c>
      <c r="AP97" s="12">
        <f t="shared" si="27"/>
        <v>0</v>
      </c>
      <c r="AQ97" s="63"/>
      <c r="AR97" s="63"/>
    </row>
    <row r="98" spans="7:44" x14ac:dyDescent="0.35">
      <c r="H98" s="54"/>
      <c r="I98" s="54"/>
      <c r="J98" s="96">
        <f>SUM(J3:J97)</f>
        <v>17642.250000000007</v>
      </c>
      <c r="K98" s="17">
        <f>SUM(K3:K97)</f>
        <v>1865.8500000000001</v>
      </c>
      <c r="L98" s="17">
        <f>SUM(L3:L97)</f>
        <v>19508.100000000002</v>
      </c>
      <c r="M98" s="17"/>
      <c r="N98" s="17">
        <f t="shared" ref="N98:AN98" si="28">SUM(N3:N97)</f>
        <v>8488.9699999999993</v>
      </c>
      <c r="O98" s="17">
        <f t="shared" si="28"/>
        <v>108</v>
      </c>
      <c r="P98" s="17">
        <f t="shared" si="28"/>
        <v>0</v>
      </c>
      <c r="Q98" s="17">
        <f t="shared" si="28"/>
        <v>3489.93</v>
      </c>
      <c r="R98" s="17">
        <f t="shared" si="28"/>
        <v>269.71000000000004</v>
      </c>
      <c r="S98" s="17">
        <f t="shared" si="28"/>
        <v>195</v>
      </c>
      <c r="T98" s="17">
        <f t="shared" si="28"/>
        <v>0</v>
      </c>
      <c r="U98" s="17">
        <f t="shared" si="28"/>
        <v>0</v>
      </c>
      <c r="V98" s="17">
        <f t="shared" si="28"/>
        <v>2565</v>
      </c>
      <c r="W98" s="17">
        <f t="shared" si="28"/>
        <v>0</v>
      </c>
      <c r="X98" s="17">
        <f t="shared" si="28"/>
        <v>69</v>
      </c>
      <c r="Y98" s="17">
        <f t="shared" si="28"/>
        <v>164.55</v>
      </c>
      <c r="Z98" s="17">
        <f t="shared" si="28"/>
        <v>0</v>
      </c>
      <c r="AA98" s="17">
        <f t="shared" si="28"/>
        <v>240</v>
      </c>
      <c r="AB98" s="17">
        <f t="shared" si="28"/>
        <v>312.38</v>
      </c>
      <c r="AC98" s="17">
        <f t="shared" si="28"/>
        <v>0</v>
      </c>
      <c r="AD98" s="17">
        <f t="shared" si="28"/>
        <v>0</v>
      </c>
      <c r="AE98" s="17">
        <f t="shared" si="28"/>
        <v>450</v>
      </c>
      <c r="AF98" s="17">
        <f t="shared" si="28"/>
        <v>615.72</v>
      </c>
      <c r="AG98" s="17">
        <f t="shared" si="28"/>
        <v>0</v>
      </c>
      <c r="AH98" s="17">
        <f t="shared" si="28"/>
        <v>0</v>
      </c>
      <c r="AI98" s="17">
        <f t="shared" si="28"/>
        <v>343.98999999999995</v>
      </c>
      <c r="AJ98" s="17">
        <f t="shared" si="28"/>
        <v>0</v>
      </c>
      <c r="AK98" s="17">
        <f t="shared" si="28"/>
        <v>0</v>
      </c>
      <c r="AL98" s="17">
        <f t="shared" si="28"/>
        <v>330</v>
      </c>
      <c r="AM98" s="17">
        <f t="shared" si="28"/>
        <v>0</v>
      </c>
      <c r="AN98" s="17">
        <f t="shared" si="28"/>
        <v>0</v>
      </c>
      <c r="AO98" s="17">
        <f t="shared" ref="AO98" si="29">SUM(N98:AN98)</f>
        <v>17642.25</v>
      </c>
      <c r="AP98" s="17">
        <f t="shared" ref="AP98" si="30">AO98-J98</f>
        <v>0</v>
      </c>
      <c r="AQ98" s="63"/>
      <c r="AR98" s="63"/>
    </row>
    <row r="99" spans="7:44" x14ac:dyDescent="0.35">
      <c r="H99" s="54"/>
      <c r="I99" s="60">
        <f>SUM(L98-N98)</f>
        <v>11019.130000000003</v>
      </c>
      <c r="J99" s="59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  <c r="AE99" s="63"/>
      <c r="AF99" s="63"/>
      <c r="AG99" s="63"/>
      <c r="AH99" s="63"/>
      <c r="AI99" s="63"/>
      <c r="AJ99" s="63"/>
      <c r="AK99" s="63"/>
      <c r="AL99" s="63"/>
      <c r="AM99" s="63"/>
      <c r="AN99" s="63"/>
      <c r="AO99" s="63"/>
      <c r="AP99" s="63"/>
      <c r="AQ99" s="63"/>
      <c r="AR99" s="63"/>
    </row>
    <row r="101" spans="7:44" x14ac:dyDescent="0.35">
      <c r="H101" s="54"/>
      <c r="I101" s="54"/>
      <c r="J101" s="59"/>
      <c r="K101" s="4"/>
    </row>
    <row r="102" spans="7:44" x14ac:dyDescent="0.35">
      <c r="H102" s="54"/>
      <c r="I102" s="54"/>
      <c r="J102" s="59"/>
      <c r="K102" s="4"/>
    </row>
    <row r="103" spans="7:44" x14ac:dyDescent="0.35">
      <c r="H103" s="54"/>
      <c r="I103" s="54"/>
      <c r="J103" s="59"/>
      <c r="K103" s="4"/>
    </row>
    <row r="104" spans="7:44" x14ac:dyDescent="0.35">
      <c r="H104" s="54"/>
      <c r="I104" s="54"/>
      <c r="J104" s="59"/>
      <c r="K104" s="4"/>
    </row>
    <row r="105" spans="7:44" x14ac:dyDescent="0.35">
      <c r="H105" s="54"/>
      <c r="I105" s="54"/>
      <c r="J105" s="57"/>
      <c r="K105" s="4"/>
    </row>
    <row r="107" spans="7:44" x14ac:dyDescent="0.35">
      <c r="G107" s="10"/>
      <c r="H107" s="11"/>
      <c r="I107" s="12"/>
      <c r="J107" s="12"/>
      <c r="K107" s="4"/>
    </row>
    <row r="108" spans="7:44" x14ac:dyDescent="0.35">
      <c r="G108" s="10"/>
      <c r="H108" s="54"/>
      <c r="I108" s="54"/>
      <c r="J108" s="59"/>
      <c r="K108" s="4"/>
    </row>
    <row r="109" spans="7:44" x14ac:dyDescent="0.35">
      <c r="G109" s="10"/>
      <c r="H109" s="54"/>
      <c r="I109" s="54"/>
      <c r="J109" s="58"/>
      <c r="K109" s="4"/>
    </row>
    <row r="110" spans="7:44" x14ac:dyDescent="0.35">
      <c r="G110" s="10"/>
      <c r="H110" s="54"/>
      <c r="I110" s="54"/>
      <c r="J110" s="59"/>
      <c r="K110" s="4"/>
    </row>
    <row r="111" spans="7:44" x14ac:dyDescent="0.35">
      <c r="G111" s="10"/>
      <c r="H111" s="54"/>
      <c r="I111" s="54"/>
      <c r="J111" s="59"/>
      <c r="K111" s="48"/>
    </row>
    <row r="112" spans="7:44" x14ac:dyDescent="0.35">
      <c r="G112" s="10"/>
      <c r="H112" s="54"/>
      <c r="I112" s="54"/>
      <c r="J112" s="59"/>
      <c r="K112" s="48"/>
    </row>
    <row r="113" spans="7:11" x14ac:dyDescent="0.35">
      <c r="G113" s="10"/>
      <c r="H113" s="54"/>
      <c r="I113" s="54"/>
      <c r="J113" s="59"/>
      <c r="K113" s="4"/>
    </row>
    <row r="114" spans="7:11" x14ac:dyDescent="0.35">
      <c r="G114" s="16"/>
      <c r="H114" s="54"/>
      <c r="I114" s="54"/>
      <c r="J114" s="59"/>
      <c r="K114" s="4"/>
    </row>
    <row r="115" spans="7:11" x14ac:dyDescent="0.35">
      <c r="G115" s="6"/>
      <c r="H115" s="54"/>
      <c r="I115" s="54"/>
      <c r="J115" s="59"/>
      <c r="K115" s="48"/>
    </row>
    <row r="116" spans="7:11" x14ac:dyDescent="0.35">
      <c r="G116" s="6"/>
      <c r="H116" s="54"/>
      <c r="I116" s="54"/>
      <c r="J116" s="59"/>
      <c r="K116" s="4"/>
    </row>
    <row r="117" spans="7:11" x14ac:dyDescent="0.35">
      <c r="G117" s="6"/>
      <c r="H117" s="54"/>
      <c r="I117" s="54"/>
      <c r="J117" s="60"/>
      <c r="K117" s="4"/>
    </row>
    <row r="118" spans="7:11" x14ac:dyDescent="0.35">
      <c r="G118" s="6"/>
      <c r="H118" s="54"/>
      <c r="I118" s="54"/>
      <c r="J118" s="59"/>
      <c r="K118" s="4"/>
    </row>
    <row r="119" spans="7:11" x14ac:dyDescent="0.35">
      <c r="H119" s="54"/>
      <c r="I119" s="54"/>
      <c r="J119" s="59"/>
      <c r="K119" s="4"/>
    </row>
    <row r="120" spans="7:11" x14ac:dyDescent="0.35">
      <c r="H120" s="54"/>
      <c r="I120" s="54"/>
      <c r="J120" s="59"/>
      <c r="K120" s="62"/>
    </row>
    <row r="121" spans="7:11" x14ac:dyDescent="0.35">
      <c r="H121" s="54"/>
      <c r="I121" s="54"/>
      <c r="J121" s="59"/>
      <c r="K121" s="4"/>
    </row>
    <row r="122" spans="7:11" x14ac:dyDescent="0.35">
      <c r="H122" s="54"/>
      <c r="I122" s="54"/>
      <c r="J122" s="59"/>
      <c r="K122" s="48"/>
    </row>
    <row r="123" spans="7:11" x14ac:dyDescent="0.35">
      <c r="H123" s="54"/>
      <c r="I123" s="54"/>
      <c r="J123" s="59"/>
      <c r="K123" s="4"/>
    </row>
    <row r="124" spans="7:11" x14ac:dyDescent="0.35">
      <c r="H124" s="54"/>
      <c r="I124" s="54"/>
      <c r="J124" s="59"/>
      <c r="K124" s="4"/>
    </row>
    <row r="125" spans="7:11" x14ac:dyDescent="0.35">
      <c r="H125" s="54"/>
      <c r="I125" s="54"/>
      <c r="J125" s="59"/>
    </row>
    <row r="126" spans="7:11" x14ac:dyDescent="0.35">
      <c r="H126" s="54"/>
      <c r="I126" s="54"/>
      <c r="J126" s="59"/>
    </row>
    <row r="127" spans="7:11" x14ac:dyDescent="0.35">
      <c r="H127" s="54"/>
      <c r="I127" s="54"/>
      <c r="J127" s="59"/>
    </row>
    <row r="128" spans="7:11" x14ac:dyDescent="0.35">
      <c r="H128" s="54"/>
      <c r="I128" s="54"/>
      <c r="J128" s="59"/>
    </row>
    <row r="129" spans="8:11" x14ac:dyDescent="0.35">
      <c r="H129" s="54"/>
      <c r="I129" s="54"/>
      <c r="J129" s="59"/>
    </row>
    <row r="130" spans="8:11" x14ac:dyDescent="0.35">
      <c r="H130" s="54"/>
      <c r="I130" s="54"/>
      <c r="J130" s="59"/>
      <c r="K130" s="63"/>
    </row>
    <row r="131" spans="8:11" x14ac:dyDescent="0.35">
      <c r="H131" s="54"/>
      <c r="I131" s="54"/>
      <c r="J131" s="59"/>
      <c r="K131" s="63"/>
    </row>
    <row r="132" spans="8:11" x14ac:dyDescent="0.35">
      <c r="H132" s="54"/>
      <c r="I132" s="54"/>
      <c r="J132" s="59"/>
      <c r="K132" s="63"/>
    </row>
    <row r="133" spans="8:11" x14ac:dyDescent="0.35">
      <c r="H133" s="54"/>
      <c r="I133" s="54"/>
      <c r="J133" s="59"/>
      <c r="K133" s="63"/>
    </row>
    <row r="134" spans="8:11" x14ac:dyDescent="0.35">
      <c r="H134" s="54"/>
      <c r="I134" s="54"/>
      <c r="J134" s="59"/>
      <c r="K134" s="63"/>
    </row>
    <row r="135" spans="8:11" x14ac:dyDescent="0.35">
      <c r="H135" s="54"/>
      <c r="I135" s="54"/>
      <c r="J135" s="59"/>
      <c r="K135" s="63"/>
    </row>
    <row r="136" spans="8:11" x14ac:dyDescent="0.35">
      <c r="H136" s="54"/>
      <c r="I136" s="54"/>
      <c r="J136" s="59"/>
      <c r="K136" s="63"/>
    </row>
    <row r="137" spans="8:11" x14ac:dyDescent="0.35">
      <c r="H137" s="54"/>
      <c r="I137" s="54"/>
      <c r="J137" s="59"/>
      <c r="K137" s="63"/>
    </row>
    <row r="138" spans="8:11" x14ac:dyDescent="0.35">
      <c r="H138" s="54"/>
      <c r="I138" s="54"/>
      <c r="J138" s="59"/>
      <c r="K138" s="63"/>
    </row>
    <row r="139" spans="8:11" x14ac:dyDescent="0.35">
      <c r="H139" s="54"/>
      <c r="I139" s="54"/>
      <c r="J139" s="59"/>
      <c r="K139" s="63"/>
    </row>
    <row r="140" spans="8:11" x14ac:dyDescent="0.35">
      <c r="H140" s="61"/>
      <c r="I140" s="54"/>
      <c r="J140" s="59"/>
      <c r="K140" s="63"/>
    </row>
    <row r="141" spans="8:11" x14ac:dyDescent="0.35">
      <c r="H141" s="61"/>
      <c r="I141" s="54"/>
      <c r="J141" s="59"/>
      <c r="K141" s="63"/>
    </row>
    <row r="142" spans="8:11" x14ac:dyDescent="0.35">
      <c r="H142" s="61"/>
      <c r="I142" s="54"/>
      <c r="J142" s="59"/>
      <c r="K142" s="63"/>
    </row>
    <row r="143" spans="8:11" x14ac:dyDescent="0.35">
      <c r="H143" s="61"/>
      <c r="I143" s="54"/>
      <c r="J143" s="59"/>
      <c r="K143" s="63"/>
    </row>
    <row r="144" spans="8:11" x14ac:dyDescent="0.35">
      <c r="H144" s="54"/>
      <c r="I144" s="54"/>
      <c r="J144" s="59"/>
      <c r="K144" s="63"/>
    </row>
    <row r="145" spans="8:11" x14ac:dyDescent="0.35">
      <c r="H145" s="54"/>
      <c r="I145" s="54"/>
      <c r="J145" s="59"/>
      <c r="K145" s="63"/>
    </row>
  </sheetData>
  <pageMargins left="0.7" right="0.7" top="0.75" bottom="0.75" header="0.3" footer="0.3"/>
  <pageSetup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3D9BD6-6546-4FEE-828A-41676A665FB6}">
  <sheetPr>
    <pageSetUpPr fitToPage="1"/>
  </sheetPr>
  <dimension ref="A1:I42"/>
  <sheetViews>
    <sheetView topLeftCell="A3" workbookViewId="0">
      <selection activeCell="A14" sqref="A14:XFD14"/>
    </sheetView>
  </sheetViews>
  <sheetFormatPr defaultRowHeight="14.5" x14ac:dyDescent="0.35"/>
  <cols>
    <col min="1" max="1" width="11.08984375" customWidth="1"/>
    <col min="2" max="2" width="31.6328125" bestFit="1" customWidth="1"/>
    <col min="3" max="3" width="33.36328125" bestFit="1" customWidth="1"/>
    <col min="4" max="4" width="9.7265625" bestFit="1" customWidth="1"/>
    <col min="5" max="5" width="10.81640625" bestFit="1" customWidth="1"/>
    <col min="6" max="6" width="13.36328125" bestFit="1" customWidth="1"/>
    <col min="7" max="7" width="12.453125" bestFit="1" customWidth="1"/>
    <col min="8" max="8" width="10.81640625" bestFit="1" customWidth="1"/>
    <col min="9" max="9" width="9.54296875" bestFit="1" customWidth="1"/>
  </cols>
  <sheetData>
    <row r="1" spans="1:9" ht="18" x14ac:dyDescent="0.4">
      <c r="A1" s="24" t="s">
        <v>68</v>
      </c>
    </row>
    <row r="3" spans="1:9" x14ac:dyDescent="0.35">
      <c r="A3" s="39" t="s">
        <v>0</v>
      </c>
      <c r="B3" s="26"/>
      <c r="C3" s="26"/>
      <c r="D3" s="26"/>
      <c r="E3" s="26"/>
      <c r="F3" s="26"/>
      <c r="G3" s="26"/>
    </row>
    <row r="4" spans="1:9" x14ac:dyDescent="0.35">
      <c r="A4" s="42" t="s">
        <v>50</v>
      </c>
      <c r="B4" s="26"/>
      <c r="C4" s="26"/>
      <c r="D4" s="26"/>
      <c r="E4" s="26"/>
      <c r="F4" s="26"/>
      <c r="G4" s="26"/>
    </row>
    <row r="5" spans="1:9" x14ac:dyDescent="0.35">
      <c r="A5" s="42" t="s">
        <v>2</v>
      </c>
      <c r="B5" s="39" t="s">
        <v>18</v>
      </c>
      <c r="C5" s="39" t="s">
        <v>19</v>
      </c>
      <c r="D5" s="42" t="s">
        <v>20</v>
      </c>
      <c r="E5" s="42" t="s">
        <v>21</v>
      </c>
      <c r="F5" s="42" t="s">
        <v>22</v>
      </c>
      <c r="G5" s="42" t="s">
        <v>9</v>
      </c>
    </row>
    <row r="6" spans="1:9" ht="15.5" x14ac:dyDescent="0.35">
      <c r="A6" s="28">
        <v>44716</v>
      </c>
      <c r="B6" s="29" t="s">
        <v>49</v>
      </c>
      <c r="C6" s="29" t="s">
        <v>48</v>
      </c>
      <c r="D6" s="30">
        <v>0</v>
      </c>
      <c r="E6" s="30">
        <v>0</v>
      </c>
      <c r="F6" s="31">
        <v>200</v>
      </c>
      <c r="G6" s="31">
        <f>SUM(D6:F6)</f>
        <v>200</v>
      </c>
    </row>
    <row r="7" spans="1:9" ht="15.5" x14ac:dyDescent="0.35">
      <c r="A7" s="28">
        <v>44820</v>
      </c>
      <c r="B7" s="29" t="s">
        <v>55</v>
      </c>
      <c r="C7" s="29" t="s">
        <v>56</v>
      </c>
      <c r="D7" s="30">
        <v>0</v>
      </c>
      <c r="E7" s="31">
        <v>2100</v>
      </c>
      <c r="F7" s="30">
        <v>0</v>
      </c>
      <c r="G7" s="31">
        <f>SUM(D7:F7)</f>
        <v>2100</v>
      </c>
    </row>
    <row r="8" spans="1:9" ht="15.5" x14ac:dyDescent="0.35">
      <c r="A8" s="28">
        <v>44936</v>
      </c>
      <c r="B8" s="29" t="s">
        <v>60</v>
      </c>
      <c r="C8" s="29" t="s">
        <v>61</v>
      </c>
      <c r="D8" s="30">
        <v>0</v>
      </c>
      <c r="E8" s="31">
        <v>2100</v>
      </c>
      <c r="F8" s="30">
        <v>0</v>
      </c>
      <c r="G8" s="31">
        <f t="shared" ref="G8:G10" si="0">SUM(D8:F8)</f>
        <v>2100</v>
      </c>
    </row>
    <row r="9" spans="1:9" ht="15.5" x14ac:dyDescent="0.35">
      <c r="A9" s="28">
        <f>A8</f>
        <v>44936</v>
      </c>
      <c r="B9" s="29" t="s">
        <v>60</v>
      </c>
      <c r="C9" s="29" t="s">
        <v>69</v>
      </c>
      <c r="D9" s="30">
        <v>0</v>
      </c>
      <c r="E9" s="31">
        <v>2100</v>
      </c>
      <c r="F9" s="30">
        <v>0</v>
      </c>
      <c r="G9" s="31">
        <f t="shared" si="0"/>
        <v>2100</v>
      </c>
    </row>
    <row r="10" spans="1:9" ht="15.5" x14ac:dyDescent="0.35">
      <c r="A10" s="28">
        <v>44963</v>
      </c>
      <c r="B10" s="29" t="s">
        <v>64</v>
      </c>
      <c r="C10" s="29" t="s">
        <v>62</v>
      </c>
      <c r="D10" s="31">
        <v>80</v>
      </c>
      <c r="E10" s="30">
        <v>0</v>
      </c>
      <c r="F10" s="30">
        <v>0</v>
      </c>
      <c r="G10" s="31">
        <f t="shared" si="0"/>
        <v>80</v>
      </c>
    </row>
    <row r="11" spans="1:9" ht="15.5" x14ac:dyDescent="0.35">
      <c r="A11" s="28">
        <v>44967</v>
      </c>
      <c r="B11" s="29" t="s">
        <v>63</v>
      </c>
      <c r="C11" s="29" t="s">
        <v>62</v>
      </c>
      <c r="D11" s="31">
        <v>80</v>
      </c>
      <c r="E11" s="30">
        <v>0</v>
      </c>
      <c r="F11" s="30">
        <v>0</v>
      </c>
      <c r="G11" s="31">
        <f t="shared" ref="G11:G13" si="1">SUM(D11:F11)</f>
        <v>80</v>
      </c>
    </row>
    <row r="12" spans="1:9" x14ac:dyDescent="0.35">
      <c r="A12" s="28">
        <v>44974</v>
      </c>
      <c r="B12" s="29" t="s">
        <v>65</v>
      </c>
      <c r="C12" s="29" t="s">
        <v>66</v>
      </c>
      <c r="D12" s="31">
        <v>425</v>
      </c>
      <c r="E12" s="31">
        <v>250</v>
      </c>
      <c r="F12" s="31">
        <v>200</v>
      </c>
      <c r="G12" s="31">
        <f t="shared" si="1"/>
        <v>875</v>
      </c>
    </row>
    <row r="13" spans="1:9" ht="15.5" x14ac:dyDescent="0.35">
      <c r="A13" s="28">
        <v>44988</v>
      </c>
      <c r="B13" s="29" t="s">
        <v>67</v>
      </c>
      <c r="C13" s="29" t="s">
        <v>70</v>
      </c>
      <c r="D13" s="30">
        <v>0</v>
      </c>
      <c r="E13" s="31">
        <v>700</v>
      </c>
      <c r="F13" s="30">
        <v>0</v>
      </c>
      <c r="G13" s="31">
        <f t="shared" si="1"/>
        <v>700</v>
      </c>
    </row>
    <row r="14" spans="1:9" x14ac:dyDescent="0.35">
      <c r="A14" s="28"/>
      <c r="B14" s="32" t="s">
        <v>23</v>
      </c>
      <c r="C14" s="33"/>
      <c r="D14" s="34">
        <f>SUM(D5:D13)</f>
        <v>585</v>
      </c>
      <c r="E14" s="34">
        <f>SUM(E5:E13)</f>
        <v>7250</v>
      </c>
      <c r="F14" s="34">
        <f>SUM(F5:F13)</f>
        <v>400</v>
      </c>
      <c r="G14" s="43">
        <f t="shared" ref="G14" si="2">SUM(D14:F14)</f>
        <v>8235</v>
      </c>
    </row>
    <row r="16" spans="1:9" x14ac:dyDescent="0.35">
      <c r="A16" s="39" t="s">
        <v>1</v>
      </c>
      <c r="B16" s="26"/>
      <c r="C16" s="26"/>
      <c r="D16" s="26"/>
      <c r="E16" s="26"/>
      <c r="F16" s="26"/>
      <c r="G16" s="26"/>
      <c r="H16" s="26"/>
      <c r="I16" s="26"/>
    </row>
    <row r="17" spans="1:9" x14ac:dyDescent="0.35">
      <c r="A17" s="42" t="s">
        <v>50</v>
      </c>
      <c r="B17" s="26"/>
      <c r="C17" s="26"/>
      <c r="D17" s="26"/>
      <c r="E17" s="26"/>
      <c r="F17" s="26"/>
      <c r="G17" s="26"/>
      <c r="H17" s="26"/>
      <c r="I17" s="26"/>
    </row>
    <row r="18" spans="1:9" x14ac:dyDescent="0.35">
      <c r="A18" s="27" t="s">
        <v>2</v>
      </c>
      <c r="B18" s="25" t="s">
        <v>18</v>
      </c>
      <c r="C18" s="25" t="s">
        <v>19</v>
      </c>
      <c r="D18" s="35" t="s">
        <v>24</v>
      </c>
      <c r="E18" s="35" t="s">
        <v>25</v>
      </c>
      <c r="F18" s="27" t="s">
        <v>26</v>
      </c>
      <c r="G18" s="27" t="s">
        <v>27</v>
      </c>
      <c r="H18" s="27" t="s">
        <v>28</v>
      </c>
      <c r="I18" s="27" t="s">
        <v>9</v>
      </c>
    </row>
    <row r="19" spans="1:9" ht="15.5" x14ac:dyDescent="0.35">
      <c r="A19" s="28">
        <v>44713</v>
      </c>
      <c r="B19" s="29" t="s">
        <v>12</v>
      </c>
      <c r="C19" s="29" t="s">
        <v>30</v>
      </c>
      <c r="D19" s="30">
        <v>0</v>
      </c>
      <c r="E19" s="36">
        <f>42.81+4.88</f>
        <v>47.690000000000005</v>
      </c>
      <c r="F19" s="30">
        <v>0</v>
      </c>
      <c r="G19" s="30">
        <v>0</v>
      </c>
      <c r="H19" s="30">
        <v>0</v>
      </c>
      <c r="I19" s="36">
        <f t="shared" ref="I19:I37" si="3">SUM(D19:H19)</f>
        <v>47.690000000000005</v>
      </c>
    </row>
    <row r="20" spans="1:9" ht="15.5" x14ac:dyDescent="0.35">
      <c r="A20" s="28">
        <v>44713</v>
      </c>
      <c r="B20" s="29" t="s">
        <v>12</v>
      </c>
      <c r="C20" s="29" t="s">
        <v>31</v>
      </c>
      <c r="D20" s="30">
        <v>0</v>
      </c>
      <c r="E20" s="36">
        <f>28.54+4.88</f>
        <v>33.42</v>
      </c>
      <c r="F20" s="30">
        <v>0</v>
      </c>
      <c r="G20" s="30">
        <v>0</v>
      </c>
      <c r="H20" s="30">
        <v>0</v>
      </c>
      <c r="I20" s="36">
        <f t="shared" si="3"/>
        <v>33.42</v>
      </c>
    </row>
    <row r="21" spans="1:9" ht="15.5" x14ac:dyDescent="0.35">
      <c r="A21" s="28">
        <v>44735</v>
      </c>
      <c r="B21" s="29" t="s">
        <v>52</v>
      </c>
      <c r="C21" s="29" t="s">
        <v>53</v>
      </c>
      <c r="D21" s="30">
        <v>0</v>
      </c>
      <c r="E21" s="30">
        <v>0</v>
      </c>
      <c r="F21" s="30">
        <v>0</v>
      </c>
      <c r="G21" s="30">
        <v>0</v>
      </c>
      <c r="H21" s="36">
        <f>Sheet1!P15</f>
        <v>0</v>
      </c>
      <c r="I21" s="36">
        <f t="shared" si="3"/>
        <v>0</v>
      </c>
    </row>
    <row r="22" spans="1:9" ht="15.5" x14ac:dyDescent="0.35">
      <c r="A22" s="28">
        <v>44743</v>
      </c>
      <c r="B22" s="29" t="s">
        <v>12</v>
      </c>
      <c r="C22" s="29" t="s">
        <v>32</v>
      </c>
      <c r="D22" s="30">
        <v>0</v>
      </c>
      <c r="E22" s="36">
        <f>Sheet1!J20</f>
        <v>3</v>
      </c>
      <c r="F22" s="30">
        <v>0</v>
      </c>
      <c r="G22" s="30">
        <v>0</v>
      </c>
      <c r="H22" s="30">
        <v>0</v>
      </c>
      <c r="I22" s="36">
        <f t="shared" si="3"/>
        <v>3</v>
      </c>
    </row>
    <row r="23" spans="1:9" ht="15.5" x14ac:dyDescent="0.35">
      <c r="A23" s="28">
        <v>44791</v>
      </c>
      <c r="B23" s="29" t="s">
        <v>12</v>
      </c>
      <c r="C23" s="29" t="s">
        <v>42</v>
      </c>
      <c r="D23" s="30">
        <v>0</v>
      </c>
      <c r="E23" s="36">
        <v>33.42</v>
      </c>
      <c r="F23" s="30">
        <v>0</v>
      </c>
      <c r="G23" s="30">
        <v>0</v>
      </c>
      <c r="H23" s="30">
        <v>0</v>
      </c>
      <c r="I23" s="36">
        <f t="shared" si="3"/>
        <v>33.42</v>
      </c>
    </row>
    <row r="24" spans="1:9" ht="15.5" x14ac:dyDescent="0.35">
      <c r="A24" s="28">
        <v>44824</v>
      </c>
      <c r="B24" s="29" t="s">
        <v>12</v>
      </c>
      <c r="C24" s="29" t="s">
        <v>43</v>
      </c>
      <c r="D24" s="30">
        <v>0</v>
      </c>
      <c r="E24" s="36">
        <v>33.42</v>
      </c>
      <c r="F24" s="30">
        <v>0</v>
      </c>
      <c r="G24" s="30">
        <v>0</v>
      </c>
      <c r="H24" s="30">
        <v>0</v>
      </c>
      <c r="I24" s="36">
        <f t="shared" si="3"/>
        <v>33.42</v>
      </c>
    </row>
    <row r="25" spans="1:9" ht="15.5" x14ac:dyDescent="0.35">
      <c r="A25" s="28">
        <v>44866</v>
      </c>
      <c r="B25" s="29" t="s">
        <v>12</v>
      </c>
      <c r="C25" s="29" t="s">
        <v>33</v>
      </c>
      <c r="D25" s="30">
        <v>0</v>
      </c>
      <c r="E25" s="36">
        <v>33.42</v>
      </c>
      <c r="F25" s="30">
        <v>0</v>
      </c>
      <c r="G25" s="30">
        <v>0</v>
      </c>
      <c r="H25" s="30">
        <v>0</v>
      </c>
      <c r="I25" s="36">
        <f t="shared" si="3"/>
        <v>33.42</v>
      </c>
    </row>
    <row r="26" spans="1:9" ht="15.5" x14ac:dyDescent="0.35">
      <c r="A26" s="28">
        <v>44883</v>
      </c>
      <c r="B26" s="29" t="s">
        <v>12</v>
      </c>
      <c r="C26" s="29" t="s">
        <v>34</v>
      </c>
      <c r="D26" s="30">
        <v>0</v>
      </c>
      <c r="E26" s="36">
        <v>47.69</v>
      </c>
      <c r="F26" s="30">
        <v>0</v>
      </c>
      <c r="G26" s="30">
        <v>0</v>
      </c>
      <c r="H26" s="30">
        <v>0</v>
      </c>
      <c r="I26" s="36">
        <f t="shared" si="3"/>
        <v>47.69</v>
      </c>
    </row>
    <row r="27" spans="1:9" ht="15.5" x14ac:dyDescent="0.35">
      <c r="A27" s="28">
        <v>44896</v>
      </c>
      <c r="B27" s="29" t="s">
        <v>12</v>
      </c>
      <c r="C27" s="29" t="s">
        <v>35</v>
      </c>
      <c r="D27" s="30">
        <v>0</v>
      </c>
      <c r="E27" s="36">
        <v>37.42</v>
      </c>
      <c r="F27" s="30">
        <v>0</v>
      </c>
      <c r="G27" s="30">
        <v>0</v>
      </c>
      <c r="H27" s="30">
        <v>0</v>
      </c>
      <c r="I27" s="36">
        <f t="shared" si="3"/>
        <v>37.42</v>
      </c>
    </row>
    <row r="28" spans="1:9" ht="15.5" x14ac:dyDescent="0.35">
      <c r="A28" s="28">
        <v>44900</v>
      </c>
      <c r="B28" s="29" t="s">
        <v>12</v>
      </c>
      <c r="C28" s="29" t="s">
        <v>59</v>
      </c>
      <c r="D28" s="30">
        <v>0</v>
      </c>
      <c r="E28" s="30">
        <v>0</v>
      </c>
      <c r="F28" s="36">
        <v>410</v>
      </c>
      <c r="G28" s="30">
        <v>0</v>
      </c>
      <c r="H28" s="30">
        <v>0</v>
      </c>
      <c r="I28" s="36">
        <f t="shared" si="3"/>
        <v>410</v>
      </c>
    </row>
    <row r="29" spans="1:9" ht="15.5" x14ac:dyDescent="0.35">
      <c r="A29" s="28">
        <v>44910</v>
      </c>
      <c r="B29" s="29" t="s">
        <v>13</v>
      </c>
      <c r="C29" s="29" t="s">
        <v>14</v>
      </c>
      <c r="D29" s="36">
        <v>34.700000000000003</v>
      </c>
      <c r="E29" s="30">
        <v>0</v>
      </c>
      <c r="F29" s="30">
        <v>0</v>
      </c>
      <c r="G29" s="30">
        <v>0</v>
      </c>
      <c r="H29" s="30">
        <v>0</v>
      </c>
      <c r="I29" s="36">
        <f t="shared" si="3"/>
        <v>34.700000000000003</v>
      </c>
    </row>
    <row r="30" spans="1:9" ht="15.5" x14ac:dyDescent="0.35">
      <c r="A30" s="28">
        <v>44929</v>
      </c>
      <c r="B30" s="29" t="s">
        <v>12</v>
      </c>
      <c r="C30" s="29" t="s">
        <v>36</v>
      </c>
      <c r="D30" s="30">
        <v>0</v>
      </c>
      <c r="E30" s="36">
        <v>36.1</v>
      </c>
      <c r="F30" s="30">
        <v>0</v>
      </c>
      <c r="G30" s="30">
        <v>0</v>
      </c>
      <c r="H30" s="30">
        <v>0</v>
      </c>
      <c r="I30" s="36">
        <f t="shared" si="3"/>
        <v>36.1</v>
      </c>
    </row>
    <row r="31" spans="1:9" ht="15.5" x14ac:dyDescent="0.35">
      <c r="A31" s="28">
        <v>44942</v>
      </c>
      <c r="B31" s="29" t="s">
        <v>13</v>
      </c>
      <c r="C31" s="29" t="s">
        <v>14</v>
      </c>
      <c r="D31" s="36">
        <v>36</v>
      </c>
      <c r="E31" s="30">
        <v>0</v>
      </c>
      <c r="F31" s="30">
        <v>0</v>
      </c>
      <c r="G31" s="30">
        <v>0</v>
      </c>
      <c r="H31" s="30">
        <v>0</v>
      </c>
      <c r="I31" s="36">
        <f t="shared" si="3"/>
        <v>36</v>
      </c>
    </row>
    <row r="32" spans="1:9" ht="15.5" x14ac:dyDescent="0.35">
      <c r="A32" s="28">
        <v>44958</v>
      </c>
      <c r="B32" s="29" t="s">
        <v>12</v>
      </c>
      <c r="C32" s="29" t="s">
        <v>37</v>
      </c>
      <c r="D32" s="30">
        <v>0</v>
      </c>
      <c r="E32" s="36">
        <v>34.78</v>
      </c>
      <c r="F32" s="30">
        <v>0</v>
      </c>
      <c r="G32" s="30">
        <v>0</v>
      </c>
      <c r="H32" s="30">
        <v>0</v>
      </c>
      <c r="I32" s="36">
        <f t="shared" si="3"/>
        <v>34.78</v>
      </c>
    </row>
    <row r="33" spans="1:9" ht="15.5" x14ac:dyDescent="0.35">
      <c r="A33" s="28">
        <v>44972</v>
      </c>
      <c r="B33" s="29" t="s">
        <v>13</v>
      </c>
      <c r="C33" s="29" t="s">
        <v>14</v>
      </c>
      <c r="D33" s="36">
        <v>36</v>
      </c>
      <c r="E33" s="30">
        <v>0</v>
      </c>
      <c r="F33" s="30">
        <v>0</v>
      </c>
      <c r="G33" s="30">
        <v>0</v>
      </c>
      <c r="H33" s="30">
        <v>0</v>
      </c>
      <c r="I33" s="36">
        <f t="shared" si="3"/>
        <v>36</v>
      </c>
    </row>
    <row r="34" spans="1:9" ht="15.5" x14ac:dyDescent="0.35">
      <c r="A34" s="28">
        <v>44986</v>
      </c>
      <c r="B34" s="29" t="s">
        <v>12</v>
      </c>
      <c r="C34" s="29" t="s">
        <v>39</v>
      </c>
      <c r="D34" s="30">
        <v>0</v>
      </c>
      <c r="E34" s="36">
        <v>37.42</v>
      </c>
      <c r="F34" s="30">
        <v>0</v>
      </c>
      <c r="G34" s="30">
        <v>0</v>
      </c>
      <c r="H34" s="30">
        <v>0</v>
      </c>
      <c r="I34" s="36">
        <f t="shared" si="3"/>
        <v>37.42</v>
      </c>
    </row>
    <row r="35" spans="1:9" ht="15.5" x14ac:dyDescent="0.35">
      <c r="A35" s="28">
        <v>45000</v>
      </c>
      <c r="B35" s="29" t="s">
        <v>13</v>
      </c>
      <c r="C35" s="29" t="s">
        <v>14</v>
      </c>
      <c r="D35" s="36">
        <v>36</v>
      </c>
      <c r="E35" s="30">
        <v>0</v>
      </c>
      <c r="F35" s="30">
        <v>0</v>
      </c>
      <c r="G35" s="30">
        <v>0</v>
      </c>
      <c r="H35" s="30">
        <v>0</v>
      </c>
      <c r="I35" s="36">
        <f t="shared" si="3"/>
        <v>36</v>
      </c>
    </row>
    <row r="36" spans="1:9" ht="15.5" x14ac:dyDescent="0.35">
      <c r="A36" s="28">
        <v>44638</v>
      </c>
      <c r="B36" s="29" t="s">
        <v>12</v>
      </c>
      <c r="C36" s="29" t="s">
        <v>29</v>
      </c>
      <c r="D36" s="30">
        <v>0</v>
      </c>
      <c r="E36" s="36">
        <v>36.1</v>
      </c>
      <c r="F36" s="30">
        <v>0</v>
      </c>
      <c r="G36" s="30">
        <v>0</v>
      </c>
      <c r="H36" s="30">
        <v>0</v>
      </c>
      <c r="I36" s="36">
        <f t="shared" si="3"/>
        <v>36.1</v>
      </c>
    </row>
    <row r="37" spans="1:9" ht="15.5" x14ac:dyDescent="0.35">
      <c r="A37" s="28">
        <v>45015</v>
      </c>
      <c r="B37" s="29" t="s">
        <v>12</v>
      </c>
      <c r="C37" s="29" t="s">
        <v>38</v>
      </c>
      <c r="D37" s="30">
        <v>0</v>
      </c>
      <c r="E37" s="30">
        <v>0</v>
      </c>
      <c r="F37" s="30">
        <v>0</v>
      </c>
      <c r="G37" s="36">
        <v>2734</v>
      </c>
      <c r="H37" s="30">
        <v>0</v>
      </c>
      <c r="I37" s="36">
        <f t="shared" si="3"/>
        <v>2734</v>
      </c>
    </row>
    <row r="38" spans="1:9" ht="15.5" x14ac:dyDescent="0.35">
      <c r="A38" s="37" t="s">
        <v>50</v>
      </c>
      <c r="B38" s="29" t="s">
        <v>40</v>
      </c>
      <c r="C38" s="38" t="s">
        <v>54</v>
      </c>
      <c r="D38" s="30">
        <v>0</v>
      </c>
      <c r="E38" s="30">
        <v>0</v>
      </c>
      <c r="F38" s="30">
        <v>0</v>
      </c>
      <c r="G38" s="30">
        <v>0</v>
      </c>
      <c r="H38" s="30">
        <v>0</v>
      </c>
      <c r="I38" s="36">
        <v>456.86249999999995</v>
      </c>
    </row>
    <row r="39" spans="1:9" x14ac:dyDescent="0.35">
      <c r="A39" s="28"/>
      <c r="B39" s="39" t="s">
        <v>23</v>
      </c>
      <c r="C39" s="38"/>
      <c r="D39" s="40">
        <f t="shared" ref="D39:I39" si="4">SUM(D19:D38)</f>
        <v>142.69999999999999</v>
      </c>
      <c r="E39" s="40">
        <f t="shared" si="4"/>
        <v>413.88000000000005</v>
      </c>
      <c r="F39" s="40">
        <f t="shared" si="4"/>
        <v>410</v>
      </c>
      <c r="G39" s="40">
        <f t="shared" si="4"/>
        <v>2734</v>
      </c>
      <c r="H39" s="40">
        <f t="shared" si="4"/>
        <v>0</v>
      </c>
      <c r="I39" s="40">
        <f t="shared" si="4"/>
        <v>4157.4425000000001</v>
      </c>
    </row>
    <row r="41" spans="1:9" x14ac:dyDescent="0.35">
      <c r="A41" s="41">
        <f>G14-I39</f>
        <v>4077.5574999999999</v>
      </c>
      <c r="B41" s="97" t="s">
        <v>71</v>
      </c>
      <c r="C41" s="98"/>
      <c r="I41" s="45"/>
    </row>
    <row r="42" spans="1:9" x14ac:dyDescent="0.35">
      <c r="A42" s="47">
        <v>-7606.0524999999998</v>
      </c>
      <c r="B42" s="46" t="s">
        <v>41</v>
      </c>
    </row>
  </sheetData>
  <sortState xmlns:xlrd2="http://schemas.microsoft.com/office/spreadsheetml/2017/richdata2" ref="A19:I22">
    <sortCondition ref="A19:A22"/>
  </sortState>
  <mergeCells count="1">
    <mergeCell ref="B41:C4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BG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East Ilsley Parish Council</cp:lastModifiedBy>
  <cp:lastPrinted>2024-06-12T13:02:29Z</cp:lastPrinted>
  <dcterms:created xsi:type="dcterms:W3CDTF">2021-05-06T18:20:41Z</dcterms:created>
  <dcterms:modified xsi:type="dcterms:W3CDTF">2024-06-19T12:17:55Z</dcterms:modified>
</cp:coreProperties>
</file>